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00" windowHeight="7320" activeTab="0"/>
  </bookViews>
  <sheets>
    <sheet name="Sheet1" sheetId="1" r:id="rId1"/>
    <sheet name="Sheet2" sheetId="2" r:id="rId2"/>
  </sheets>
  <definedNames>
    <definedName name="ASD">'Sheet1'!$K$5</definedName>
    <definedName name="LYN">'Sheet1'!$K$8</definedName>
    <definedName name="NvsASD">"V2002-06-30"</definedName>
    <definedName name="NvsAutoDrillOk">"VN"</definedName>
    <definedName name="NvsElapsedTime">0.000312152784317732</definedName>
    <definedName name="NvsEndTime">37482.4520635417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'Sheet1'!$12:$50</definedName>
    <definedName name="PAD">'Sheet1'!$K$9</definedName>
    <definedName name="_xlnm.Print_Area" localSheetId="0">'Sheet1'!$B$1:$J$177</definedName>
    <definedName name="_xlnm.Print_Area" localSheetId="1">'Sheet2'!#REF!</definedName>
    <definedName name="_xlnm.Print_Titles" localSheetId="0">'Sheet1'!$D:$H</definedName>
    <definedName name="RID">'Sheet1'!$K$7</definedName>
    <definedName name="round_as_displayed">MID(CELL("format",'Sheet1'!A1),2,1)</definedName>
    <definedName name="row_to_adjust">'Sheet1'!$133:$133</definedName>
    <definedName name="row_to_plug">'Sheet1'!$13:$13</definedName>
    <definedName name="RunTimeDate">NOW()</definedName>
    <definedName name="Total_operating_revenues_._._._._._._._._._._._._._._._._._._._._._._._._._._._._._._._._._._._._._._._._._._._._._._._._._._._._._._._._._._._._._._._._._._._._.">'Sheet1'!2:$46</definedName>
  </definedNames>
  <calcPr fullCalcOnLoad="1"/>
</workbook>
</file>

<file path=xl/sharedStrings.xml><?xml version="1.0" encoding="utf-8"?>
<sst xmlns="http://schemas.openxmlformats.org/spreadsheetml/2006/main" count="399" uniqueCount="214">
  <si>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</si>
  <si>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</si>
  <si>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</si>
  <si>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</si>
  <si>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</si>
  <si>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</si>
  <si>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</si>
  <si>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Deposits held for others</t>
  </si>
  <si>
    <t>Transfers to unexpended plant</t>
  </si>
  <si>
    <t>%,ATF,FDESCR,UDESCR</t>
  </si>
  <si>
    <t>$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</si>
  <si>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</si>
  <si>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</si>
  <si>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</si>
  <si>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</si>
  <si>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</si>
  <si>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</si>
  <si>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</si>
  <si>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</si>
  <si>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</si>
  <si>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</si>
  <si>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</si>
  <si>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</si>
  <si>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</si>
  <si>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</si>
  <si>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</si>
  <si>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</si>
  <si>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</si>
  <si>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</si>
  <si>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</si>
  <si>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</si>
  <si>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</si>
  <si>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Deferred and prepaid expense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</si>
  <si>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</si>
  <si>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</si>
  <si>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</si>
  <si>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</si>
  <si>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</si>
  <si>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</si>
  <si>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</si>
  <si>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</si>
  <si>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</si>
  <si>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</si>
  <si>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</si>
  <si>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</si>
  <si>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</si>
  <si>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</si>
  <si>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</si>
  <si>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</si>
  <si>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</si>
  <si>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</si>
  <si>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</si>
  <si>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</si>
  <si>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</si>
  <si>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%,FACCOUNT,TACCOUNT_ROLLUP3,NEMPLOYEEBENEFITS</t>
  </si>
  <si>
    <t>%,FACCOUNT,TACCOUNT_ROLLUP3,NINDIRECTCOSTRECOV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</si>
  <si>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</si>
  <si>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</si>
  <si>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</si>
  <si>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</si>
  <si>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</si>
  <si>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</si>
  <si>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</si>
  <si>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</si>
  <si>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</si>
  <si>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</si>
  <si>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</si>
  <si>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</si>
  <si>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</si>
  <si>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</si>
  <si>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</si>
  <si>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</si>
  <si>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</si>
  <si>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</si>
  <si>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</si>
  <si>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</si>
  <si>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Sales and services</t>
  </si>
  <si>
    <t>Other sources</t>
  </si>
  <si>
    <t>Balance at July 1</t>
  </si>
  <si>
    <t xml:space="preserve">  Current fund balance</t>
  </si>
  <si>
    <t>Operating fund balance -</t>
  </si>
  <si>
    <t>%,LACTUALS,SALLYEAR</t>
  </si>
  <si>
    <t>Liabilities:</t>
  </si>
  <si>
    <t>Revenues over/(under) expenditures</t>
  </si>
  <si>
    <t>%,R,FACCOUNT,TACCOUNT_ROLLUP3,NADMNALLW,NEMBA_ADMN,NRIS,NSTUDENT_ORIENTATION</t>
  </si>
  <si>
    <t>%,R,FACCOUNT,TACCOUNT_ROLLUP3,NPRIVGRNT&amp;CONT</t>
  </si>
  <si>
    <t>%,R,FACCOUNT,TACCOUNT_ROLLUP3,NGOVERNMENT_GRANTS_CO</t>
  </si>
  <si>
    <t>%,R,FACCOUNT,TACCOUNT_ROLLUP3,NSTATEAPPROPRIATIONS</t>
  </si>
  <si>
    <t>%,R,FACCOUNT,TACCOUNT_ROLLUP3,NUNIVFEES</t>
  </si>
  <si>
    <t>%,R,FACCOUNT,TACCOUNT_ROLLUP3,NNONRES</t>
  </si>
  <si>
    <t>%,R,FACCOUNT,TACCOUNT_ROLLUP3,NOTRFEE</t>
  </si>
  <si>
    <t>%,R,FACCOUNT,TACCOUNT_ROLLUP3,NADMISSIONS_TICKET_SL</t>
  </si>
  <si>
    <t>%,R,FACCOUNT,TACCOUNT_ROLLUP3,NADVERTISING_REVENUE</t>
  </si>
  <si>
    <t>%,R,FACCOUNT,TACCOUNT_ROLLUP3,NAUX_RNTLS</t>
  </si>
  <si>
    <t>%,R,FACCOUNT,TACCOUNT_ROLLUP3,NVNDNG_MCHN</t>
  </si>
  <si>
    <t>%,R,FACCOUNT,TACCOUNT_ROLLUP3,NCONCESSIONS</t>
  </si>
  <si>
    <t>%,R,FACCOUNT,TACCOUNT_ROLLUP3,NEQUIPMENT_RENTALS</t>
  </si>
  <si>
    <t>%,R,FACCOUNT,TACCOUNT_ROLLUP3,NFACILITIES_USES</t>
  </si>
  <si>
    <t>%,R,FACCOUNT,TACCOUNT_ROLLUP3,NRESTRICTED_REVENUE</t>
  </si>
  <si>
    <t>%,R,FACCOUNT,TACCOUNT_ROLLUP3,NTECHNICAL_SVS_REVENU</t>
  </si>
  <si>
    <t>%,R,FACCOUNT,TACCOUNT_ROLLUP3,NADDEQPTCAPLEASE</t>
  </si>
  <si>
    <t>%,R,FACCOUNT,TACCOUNT_ROLLUP3,NADDPLANTCURR</t>
  </si>
  <si>
    <t>%,R,FACCOUNT,TACCOUNT_ROLLUP3,NADDPLANTGIFT</t>
  </si>
  <si>
    <t>%,R,FACCOUNT,TACCOUNT_ROLLUP3,NADDPLANTPLANT</t>
  </si>
  <si>
    <t>%,R,FACCOUNT,TACCOUNT_ROLLUP3,NENDOWINCOME</t>
  </si>
  <si>
    <t>%,R,FACCOUNT,TACCOUNT_ROLLUP3,NFACPLAN</t>
  </si>
  <si>
    <t>%,R,FACCOUNT,TACCOUNT_ROLLUP3,NHOSPITALINCOME</t>
  </si>
  <si>
    <t>%,R,FACCOUNT,TACCOUNT_ROLLUP3,NINTERESTLOANREC</t>
  </si>
  <si>
    <t>%,R,FACCOUNT,TACCOUNT_ROLLUP3,NREDUCCAPLEASE</t>
  </si>
  <si>
    <t>%,R,FACCOUNT,TACCOUNT_ROLLUP3,NRETIREINDEBT</t>
  </si>
  <si>
    <t>%,R,FACCOUNT,TACCOUNT_ROLLUP3,NSTATEFUNDENDOW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</si>
  <si>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</si>
  <si>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</si>
  <si>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</si>
  <si>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</si>
  <si>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</si>
  <si>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</si>
  <si>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%,R,FACCOUNT,TACCOUNT_ROLLUP2,NFUNDBALANCE,FFUND_CODE,TFUND_TREE,NAUXILIARY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</si>
  <si>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</si>
  <si>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</si>
  <si>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</si>
  <si>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>%,R,FACCOUNT,TACCOUNT_ROLLUP3,NREV_CLR_SVS</t>
  </si>
  <si>
    <t xml:space="preserve"> Excess of revenues over expenditures</t>
  </si>
  <si>
    <t xml:space="preserve">    Total liabilities and fund balances</t>
  </si>
  <si>
    <t>%,FACCOUNT,TACCOUNT_ROLLUP3,NCOSTGDSSOLD</t>
  </si>
  <si>
    <t>Cost of goods sold</t>
  </si>
  <si>
    <t>%,FACCOUNT,TACCOUNT_ROLLUP3,NMANSRV</t>
  </si>
  <si>
    <t>%,FACCOUNT,TACCOUNT_ROLLUP3,NPRIN_INT</t>
  </si>
  <si>
    <t>%,R,FACCOUNT,TACCOUNT_ROLLUP3,NCAP_IMPRV,FFUND_CODE,TFUND_TREE,NAUXILIARY</t>
  </si>
  <si>
    <t>%,R,FACCOUNT,TACCOUNT_ROLLUP3,NATHLETICS,NOTR_AUX,NUC_BOOKSTORE,NMEAL_PLAN</t>
  </si>
  <si>
    <t>%,R,FACCOUNT,TACCOUNT_ROLLUP3,NMISCELLANEOUS_GENL</t>
  </si>
  <si>
    <t>%,FDEPTID,TDEPARTMENT_ROLLUP2,NATHLETICS,FFUND_CODE,TFUND_TREE,NAUXILIARY,NRENEW_&amp;_REPLACE</t>
  </si>
  <si>
    <t>%,FACCOUNT,TACCOUNT_ROLLUP3,NATHLETICGAMEGUARANT,NGRADASST,NOPERATINGSERVICES,NOTHERCHARGES,NPELL,NPERKINSLOAN,NPROFESSSERV,NSUPPLIES,NUTILITIES</t>
  </si>
  <si>
    <t>%,FACCOUNT,TACCOUNT_ROLLUP3,NTRAVEL</t>
  </si>
  <si>
    <t>Travel</t>
  </si>
  <si>
    <t>Fee allocations</t>
  </si>
  <si>
    <t>Indirect costs recovered</t>
  </si>
  <si>
    <t>Major Repairs</t>
  </si>
  <si>
    <t>Admissions and concessions</t>
  </si>
  <si>
    <t>Difference</t>
  </si>
  <si>
    <t>Fund Balances:</t>
  </si>
  <si>
    <t>Equipment renewals and replacements -</t>
  </si>
  <si>
    <t>%,R,FACCOUNT,TACCOUNT_ROLLUP2,NFUNDBALANCE,FFUND_CODE,TFUND_TREE,NRENEW_&amp;_REPLACE</t>
  </si>
  <si>
    <t>%,R,FACCOUNT,TACCOUNT_ROLLUP3,NREN_REPL,FFUND_CODE,TFUND_TREE,NRENEW_&amp;_REPLACE</t>
  </si>
  <si>
    <t>Depreciation charges transferred</t>
  </si>
  <si>
    <t>%,R,FACCOUNT,TACCOUNT_ROLLUP2,NCAPITALOUTLAY,FFUND_CODE,TFUND_TREE,NRENEW_&amp;_REPLACE</t>
  </si>
  <si>
    <t>Equipment purchases</t>
  </si>
  <si>
    <t xml:space="preserve">      Toal fund balances</t>
  </si>
  <si>
    <t>%,FACCOUNT,TACCOUNT_ROLLUP3,NCAPITALOUTLAY,FFUND_CODE,TFUND_TREE,NAUXILIARY</t>
  </si>
  <si>
    <t>%,FACCOUNT,TACCOUNT_ROLLUP3,NREN_REPL,FFUND_CODE,TFUND_TREE,NAUXILIARY</t>
  </si>
  <si>
    <t>University</t>
  </si>
  <si>
    <t>Nonresident</t>
  </si>
  <si>
    <t>Other Fees</t>
  </si>
  <si>
    <t>Used-Wksp/Sumstk/Music/RIS/HRT</t>
  </si>
  <si>
    <t>Used by  LKF arena / RIS</t>
  </si>
  <si>
    <t>Government grants and contract</t>
  </si>
  <si>
    <t>Recreation and intramural spts</t>
  </si>
  <si>
    <t>Rentals - post office boxes</t>
  </si>
  <si>
    <t>Private gifts, grants and cont</t>
  </si>
  <si>
    <t>Governmental appropriations -</t>
  </si>
  <si>
    <t>Used by Arena/Athletics</t>
  </si>
  <si>
    <t>Food Services Meal Plan</t>
  </si>
  <si>
    <t>Rentals</t>
  </si>
  <si>
    <t>Vending machines</t>
  </si>
  <si>
    <t>Used by Media Res/LKF arena</t>
  </si>
  <si>
    <t>Used by Arena-bldg rental/RIS</t>
  </si>
  <si>
    <t>Other university fees</t>
  </si>
  <si>
    <t>Clr for Tele, Mar &amp; Comm, Netw</t>
  </si>
  <si>
    <t>Used by UCC and Aux</t>
  </si>
  <si>
    <t>Add to Eqpt under Capital Leas</t>
  </si>
  <si>
    <t>Additions to Plant - Current</t>
  </si>
  <si>
    <t>Additions to Plant - Gifts</t>
  </si>
  <si>
    <t>Additions to Plant - Plant</t>
  </si>
  <si>
    <t>Endowment Income</t>
  </si>
  <si>
    <t>State Facility Planning</t>
  </si>
  <si>
    <t>Hospital Income</t>
  </si>
  <si>
    <t>Student loan fund income</t>
  </si>
  <si>
    <t>Reduction Cap Lease Obligation</t>
  </si>
  <si>
    <t>Retirement of Indebtedness</t>
  </si>
  <si>
    <t>State Funded Endowments</t>
  </si>
  <si>
    <t>Salaries</t>
  </si>
  <si>
    <t>Wages</t>
  </si>
  <si>
    <t>Related benefits</t>
  </si>
  <si>
    <t>Investment income</t>
  </si>
  <si>
    <t>Rooftop leases</t>
  </si>
  <si>
    <t>Rental &amp; Leases</t>
  </si>
  <si>
    <t>Royalties &amp; Patents</t>
  </si>
  <si>
    <t>Transfers from Other Funds</t>
  </si>
  <si>
    <t>2002-06-30</t>
  </si>
  <si>
    <t>ANL_C2B4</t>
  </si>
  <si>
    <t>ANALYSIS C-2B4-2002</t>
  </si>
  <si>
    <t>Liabilities</t>
  </si>
  <si>
    <t>ANALYSIS OF CHANGES IN FUND BALANCES</t>
  </si>
  <si>
    <t>INTERCOLLEGIATE ATHLETICS</t>
  </si>
  <si>
    <t xml:space="preserve">  Transfers to unexpended plant fund…………………………………………………..</t>
  </si>
  <si>
    <t>UNIVERSITY OF NEW ORLEANS</t>
  </si>
  <si>
    <t xml:space="preserve">     Total Assets</t>
  </si>
  <si>
    <t xml:space="preserve">     Total liabilities</t>
  </si>
  <si>
    <t xml:space="preserve">     Net Assets</t>
  </si>
  <si>
    <t xml:space="preserve">  Balance at July 1</t>
  </si>
  <si>
    <t xml:space="preserve">  Revenues over/(under) expenditures</t>
  </si>
  <si>
    <t xml:space="preserve">      Current fund balance</t>
  </si>
  <si>
    <t xml:space="preserve">  Depreciation charges transferred</t>
  </si>
  <si>
    <t xml:space="preserve">  Equipment purchases</t>
  </si>
  <si>
    <t xml:space="preserve">  Transfers from other funds</t>
  </si>
  <si>
    <t xml:space="preserve">      Total Fund Balances</t>
  </si>
  <si>
    <t xml:space="preserve">ANALYSIS C-2B4                              ANALYSIS OF REVENUES AND EXPENDITURES                              ANALYSIS C-2B4  </t>
  </si>
  <si>
    <t>Depreciation</t>
  </si>
  <si>
    <t xml:space="preserve">                        STATEMENT OF NET ASSETS                  </t>
  </si>
  <si>
    <t>Insurance settlement</t>
  </si>
  <si>
    <t>FOR THE  YEAR ENDED JUNE 30, 2007</t>
  </si>
  <si>
    <t>June 30, 2007</t>
  </si>
  <si>
    <t>FOR THE YEAR ENDED JUNE 30, 2007</t>
  </si>
  <si>
    <t xml:space="preserve">  Other additions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</si>
</sst>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@&quot; . . . . . . . . . . . . . . . . . . . . . . . . . . . . . . . . . . . . . . . . . . . . . . . . . . . . . . . . . . . .&quot;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5" fontId="5" fillId="0" borderId="0" xfId="42" applyNumberFormat="1" applyFont="1" applyFill="1" applyAlignment="1">
      <alignment vertical="center"/>
    </xf>
    <xf numFmtId="185" fontId="5" fillId="0" borderId="0" xfId="42" applyNumberFormat="1" applyFont="1" applyFill="1" applyAlignment="1">
      <alignment horizontal="right" vertical="center"/>
    </xf>
    <xf numFmtId="185" fontId="5" fillId="0" borderId="0" xfId="42" applyNumberFormat="1" applyFont="1" applyFill="1" applyBorder="1" applyAlignment="1">
      <alignment vertical="center"/>
    </xf>
    <xf numFmtId="185" fontId="5" fillId="0" borderId="0" xfId="42" applyNumberFormat="1" applyFont="1" applyFill="1" applyAlignment="1">
      <alignment horizontal="center" vertical="center"/>
    </xf>
    <xf numFmtId="185" fontId="5" fillId="0" borderId="0" xfId="42" applyNumberFormat="1" applyFont="1" applyFill="1" applyAlignment="1">
      <alignment horizontal="left" vertical="center"/>
    </xf>
    <xf numFmtId="185" fontId="5" fillId="0" borderId="0" xfId="42" applyNumberFormat="1" applyFont="1" applyFill="1" applyBorder="1" applyAlignment="1">
      <alignment horizontal="right" vertical="center"/>
    </xf>
    <xf numFmtId="185" fontId="5" fillId="0" borderId="0" xfId="42" applyNumberFormat="1" applyFont="1" applyFill="1" applyBorder="1" applyAlignment="1">
      <alignment horizontal="left" vertical="center"/>
    </xf>
    <xf numFmtId="185" fontId="5" fillId="0" borderId="10" xfId="42" applyNumberFormat="1" applyFont="1" applyFill="1" applyBorder="1" applyAlignment="1">
      <alignment vertical="center"/>
    </xf>
    <xf numFmtId="185" fontId="5" fillId="0" borderId="0" xfId="42" applyNumberFormat="1" applyFont="1" applyAlignment="1">
      <alignment horizontal="center" vertical="center"/>
    </xf>
    <xf numFmtId="185" fontId="5" fillId="0" borderId="0" xfId="42" applyNumberFormat="1" applyFont="1" applyAlignment="1">
      <alignment vertical="center"/>
    </xf>
    <xf numFmtId="185" fontId="5" fillId="0" borderId="0" xfId="42" applyNumberFormat="1" applyFont="1" applyAlignment="1">
      <alignment horizontal="left" vertical="center"/>
    </xf>
    <xf numFmtId="185" fontId="6" fillId="34" borderId="0" xfId="42" applyNumberFormat="1" applyFont="1" applyFill="1" applyBorder="1" applyAlignment="1">
      <alignment vertical="center"/>
    </xf>
    <xf numFmtId="185" fontId="6" fillId="34" borderId="11" xfId="42" applyNumberFormat="1" applyFont="1" applyFill="1" applyBorder="1" applyAlignment="1">
      <alignment vertical="center"/>
    </xf>
    <xf numFmtId="185" fontId="6" fillId="34" borderId="12" xfId="42" applyNumberFormat="1" applyFont="1" applyFill="1" applyBorder="1" applyAlignment="1">
      <alignment vertical="center"/>
    </xf>
    <xf numFmtId="185" fontId="6" fillId="34" borderId="12" xfId="42" applyNumberFormat="1" applyFont="1" applyFill="1" applyBorder="1" applyAlignment="1">
      <alignment horizontal="right" vertical="center"/>
    </xf>
    <xf numFmtId="185" fontId="6" fillId="34" borderId="13" xfId="42" applyNumberFormat="1" applyFont="1" applyFill="1" applyBorder="1" applyAlignment="1">
      <alignment vertical="center"/>
    </xf>
    <xf numFmtId="185" fontId="6" fillId="34" borderId="14" xfId="42" applyNumberFormat="1" applyFont="1" applyFill="1" applyBorder="1" applyAlignment="1">
      <alignment vertical="center"/>
    </xf>
    <xf numFmtId="185" fontId="6" fillId="34" borderId="15" xfId="42" applyNumberFormat="1" applyFont="1" applyFill="1" applyBorder="1" applyAlignment="1">
      <alignment vertical="center"/>
    </xf>
    <xf numFmtId="185" fontId="6" fillId="34" borderId="16" xfId="42" applyNumberFormat="1" applyFont="1" applyFill="1" applyBorder="1" applyAlignment="1">
      <alignment horizontal="center" vertical="center"/>
    </xf>
    <xf numFmtId="185" fontId="6" fillId="34" borderId="17" xfId="42" applyNumberFormat="1" applyFont="1" applyFill="1" applyBorder="1" applyAlignment="1">
      <alignment horizontal="center" vertical="center"/>
    </xf>
    <xf numFmtId="185" fontId="6" fillId="34" borderId="17" xfId="42" applyNumberFormat="1" applyFont="1" applyFill="1" applyBorder="1" applyAlignment="1">
      <alignment vertical="center"/>
    </xf>
    <xf numFmtId="185" fontId="6" fillId="34" borderId="18" xfId="42" applyNumberFormat="1" applyFont="1" applyFill="1" applyBorder="1" applyAlignment="1">
      <alignment vertical="center"/>
    </xf>
    <xf numFmtId="187" fontId="5" fillId="0" borderId="0" xfId="44" applyNumberFormat="1" applyFont="1" applyFill="1" applyAlignment="1">
      <alignment vertical="center"/>
    </xf>
    <xf numFmtId="185" fontId="6" fillId="34" borderId="0" xfId="42" applyNumberFormat="1" applyFont="1" applyFill="1" applyBorder="1" applyAlignment="1">
      <alignment horizontal="left" vertical="center"/>
    </xf>
    <xf numFmtId="185" fontId="6" fillId="34" borderId="12" xfId="42" applyNumberFormat="1" applyFont="1" applyFill="1" applyBorder="1" applyAlignment="1">
      <alignment horizontal="left" vertical="center"/>
    </xf>
    <xf numFmtId="185" fontId="6" fillId="34" borderId="0" xfId="42" applyNumberFormat="1" applyFont="1" applyFill="1" applyBorder="1" applyAlignment="1" quotePrefix="1">
      <alignment horizontal="left" vertical="center"/>
    </xf>
    <xf numFmtId="185" fontId="6" fillId="34" borderId="16" xfId="42" applyNumberFormat="1" applyFont="1" applyFill="1" applyBorder="1" applyAlignment="1" quotePrefix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85" fontId="5" fillId="0" borderId="0" xfId="42" applyNumberFormat="1" applyFont="1" applyFill="1" applyAlignment="1" quotePrefix="1">
      <alignment vertical="center"/>
    </xf>
    <xf numFmtId="185" fontId="5" fillId="0" borderId="19" xfId="42" applyNumberFormat="1" applyFont="1" applyFill="1" applyBorder="1" applyAlignment="1">
      <alignment vertical="center"/>
    </xf>
    <xf numFmtId="185" fontId="5" fillId="34" borderId="0" xfId="42" applyNumberFormat="1" applyFont="1" applyFill="1" applyAlignment="1">
      <alignment vertical="center"/>
    </xf>
    <xf numFmtId="185" fontId="5" fillId="34" borderId="0" xfId="42" applyNumberFormat="1" applyFont="1" applyFill="1" applyAlignment="1">
      <alignment horizontal="left" vertical="center"/>
    </xf>
    <xf numFmtId="185" fontId="5" fillId="34" borderId="0" xfId="42" applyNumberFormat="1" applyFont="1" applyFill="1" applyBorder="1" applyAlignment="1">
      <alignment vertical="center"/>
    </xf>
    <xf numFmtId="185" fontId="5" fillId="34" borderId="10" xfId="42" applyNumberFormat="1" applyFont="1" applyFill="1" applyBorder="1" applyAlignment="1">
      <alignment vertical="center"/>
    </xf>
    <xf numFmtId="185" fontId="5" fillId="34" borderId="0" xfId="42" applyNumberFormat="1" applyFont="1" applyFill="1" applyBorder="1" applyAlignment="1">
      <alignment horizontal="left" vertical="center"/>
    </xf>
    <xf numFmtId="187" fontId="5" fillId="34" borderId="20" xfId="44" applyNumberFormat="1" applyFont="1" applyFill="1" applyBorder="1" applyAlignment="1">
      <alignment vertical="center"/>
    </xf>
    <xf numFmtId="185" fontId="5" fillId="34" borderId="20" xfId="42" applyNumberFormat="1" applyFont="1" applyFill="1" applyBorder="1" applyAlignment="1">
      <alignment vertical="center"/>
    </xf>
    <xf numFmtId="185" fontId="5" fillId="34" borderId="0" xfId="42" applyNumberFormat="1" applyFont="1" applyFill="1" applyAlignment="1" quotePrefix="1">
      <alignment vertical="center"/>
    </xf>
    <xf numFmtId="185" fontId="5" fillId="34" borderId="19" xfId="42" applyNumberFormat="1" applyFont="1" applyFill="1" applyBorder="1" applyAlignment="1">
      <alignment vertical="center"/>
    </xf>
    <xf numFmtId="187" fontId="5" fillId="34" borderId="0" xfId="44" applyNumberFormat="1" applyFont="1" applyFill="1" applyAlignment="1">
      <alignment vertical="center"/>
    </xf>
    <xf numFmtId="185" fontId="6" fillId="34" borderId="14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85" fontId="6" fillId="34" borderId="14" xfId="42" applyNumberFormat="1" applyFont="1" applyFill="1" applyBorder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7"/>
  <sheetViews>
    <sheetView showGridLines="0" tabSelected="1" zoomScalePageLayoutView="0" workbookViewId="0" topLeftCell="B2">
      <selection activeCell="B2" sqref="B2"/>
    </sheetView>
  </sheetViews>
  <sheetFormatPr defaultColWidth="15.7109375" defaultRowHeight="12.75"/>
  <cols>
    <col min="1" max="1" width="0" style="1" hidden="1" customWidth="1"/>
    <col min="2" max="2" width="10.7109375" style="1" customWidth="1"/>
    <col min="3" max="3" width="1.7109375" style="1" customWidth="1"/>
    <col min="4" max="4" width="19.7109375" style="1" customWidth="1"/>
    <col min="5" max="6" width="18.7109375" style="1" customWidth="1"/>
    <col min="7" max="7" width="1.7109375" style="1" customWidth="1"/>
    <col min="8" max="8" width="15.7109375" style="1" customWidth="1"/>
    <col min="9" max="9" width="15.7109375" style="1" hidden="1" customWidth="1"/>
    <col min="10" max="10" width="10.7109375" style="1" customWidth="1"/>
    <col min="11" max="11" width="15.7109375" style="1" hidden="1" customWidth="1"/>
    <col min="12" max="16384" width="15.7109375" style="1" customWidth="1"/>
  </cols>
  <sheetData>
    <row r="1" spans="1:9" ht="12" hidden="1">
      <c r="A1" s="1" t="s">
        <v>81</v>
      </c>
      <c r="D1" s="1" t="s">
        <v>9</v>
      </c>
      <c r="H1" s="2" t="s">
        <v>2</v>
      </c>
      <c r="I1" s="1" t="s">
        <v>131</v>
      </c>
    </row>
    <row r="2" ht="12.75" thickBot="1">
      <c r="H2" s="2"/>
    </row>
    <row r="3" spans="2:10" ht="4.5" customHeight="1">
      <c r="B3" s="13"/>
      <c r="C3" s="14"/>
      <c r="D3" s="14"/>
      <c r="E3" s="14"/>
      <c r="F3" s="14"/>
      <c r="G3" s="14"/>
      <c r="H3" s="15"/>
      <c r="I3" s="14"/>
      <c r="J3" s="16"/>
    </row>
    <row r="4" spans="2:10" ht="12.75">
      <c r="B4" s="42" t="s">
        <v>195</v>
      </c>
      <c r="C4" s="43"/>
      <c r="D4" s="43"/>
      <c r="E4" s="43"/>
      <c r="F4" s="43"/>
      <c r="G4" s="43"/>
      <c r="H4" s="43"/>
      <c r="I4" s="43"/>
      <c r="J4" s="44"/>
    </row>
    <row r="5" spans="2:11" ht="12.75">
      <c r="B5" s="42" t="s">
        <v>193</v>
      </c>
      <c r="C5" s="43"/>
      <c r="D5" s="43"/>
      <c r="E5" s="43"/>
      <c r="F5" s="43"/>
      <c r="G5" s="43"/>
      <c r="H5" s="43"/>
      <c r="I5" s="43"/>
      <c r="J5" s="44"/>
      <c r="K5" s="4" t="s">
        <v>188</v>
      </c>
    </row>
    <row r="6" spans="2:11" ht="6" customHeight="1">
      <c r="B6" s="17"/>
      <c r="C6" s="12"/>
      <c r="D6" s="12"/>
      <c r="E6" s="12"/>
      <c r="F6" s="12"/>
      <c r="G6" s="12"/>
      <c r="H6" s="12"/>
      <c r="I6" s="12"/>
      <c r="J6" s="18"/>
      <c r="K6" s="4"/>
    </row>
    <row r="7" spans="2:11" ht="12.75">
      <c r="B7" s="42" t="s">
        <v>206</v>
      </c>
      <c r="C7" s="43"/>
      <c r="D7" s="43"/>
      <c r="E7" s="43"/>
      <c r="F7" s="43"/>
      <c r="G7" s="43"/>
      <c r="H7" s="43"/>
      <c r="I7" s="43"/>
      <c r="J7" s="44"/>
      <c r="K7" s="4" t="s">
        <v>189</v>
      </c>
    </row>
    <row r="8" spans="2:11" ht="12.75">
      <c r="B8" s="42" t="s">
        <v>210</v>
      </c>
      <c r="C8" s="43"/>
      <c r="D8" s="43"/>
      <c r="E8" s="43"/>
      <c r="F8" s="43"/>
      <c r="G8" s="43"/>
      <c r="H8" s="43"/>
      <c r="I8" s="43"/>
      <c r="J8" s="44"/>
      <c r="K8" s="5" t="s">
        <v>190</v>
      </c>
    </row>
    <row r="9" spans="2:11" s="4" customFormat="1" ht="4.5" customHeight="1" thickBot="1">
      <c r="B9" s="19"/>
      <c r="C9" s="20"/>
      <c r="D9" s="21"/>
      <c r="E9" s="21"/>
      <c r="F9" s="21"/>
      <c r="G9" s="21"/>
      <c r="H9" s="20"/>
      <c r="I9" s="21"/>
      <c r="J9" s="22"/>
      <c r="K9" s="1">
        <f>DATE(YEAR(K5)-1,MONTH(K5)+1,1)</f>
        <v>37073</v>
      </c>
    </row>
    <row r="10" spans="4:11" s="4" customFormat="1" ht="12" customHeight="1">
      <c r="D10" s="1"/>
      <c r="E10" s="1"/>
      <c r="F10" s="1"/>
      <c r="G10" s="1"/>
      <c r="I10" s="3"/>
      <c r="J10" s="3"/>
      <c r="K10" s="1"/>
    </row>
    <row r="11" spans="4:7" s="4" customFormat="1" ht="12">
      <c r="D11" s="1"/>
      <c r="E11" s="1"/>
      <c r="F11" s="1"/>
      <c r="G11" s="1"/>
    </row>
    <row r="12" spans="1:10" s="3" customFormat="1" ht="12">
      <c r="A12" s="1" t="s">
        <v>0</v>
      </c>
      <c r="B12" s="32"/>
      <c r="C12" s="33" t="s">
        <v>4</v>
      </c>
      <c r="D12" s="34"/>
      <c r="E12" s="33"/>
      <c r="F12" s="33"/>
      <c r="G12" s="33"/>
      <c r="H12" s="32"/>
      <c r="I12" s="32"/>
      <c r="J12" s="32"/>
    </row>
    <row r="13" spans="1:10" s="3" customFormat="1" ht="12" hidden="1">
      <c r="A13" s="3" t="s">
        <v>88</v>
      </c>
      <c r="D13" s="5" t="s">
        <v>150</v>
      </c>
      <c r="E13" s="5"/>
      <c r="F13" s="5"/>
      <c r="G13" s="5" t="s">
        <v>1</v>
      </c>
      <c r="H13" s="1">
        <f>ROUND(I13,round_as_displayed)</f>
        <v>4.70840602620913E+304</v>
      </c>
      <c r="I13" s="1">
        <v>4.708406026209131E+304</v>
      </c>
      <c r="J13" s="1"/>
    </row>
    <row r="14" spans="1:10" s="3" customFormat="1" ht="12" hidden="1">
      <c r="A14" s="3" t="s">
        <v>89</v>
      </c>
      <c r="D14" s="5" t="s">
        <v>151</v>
      </c>
      <c r="E14" s="5"/>
      <c r="F14" s="5"/>
      <c r="G14" s="5" t="s">
        <v>1</v>
      </c>
      <c r="H14" s="1">
        <f>ROUND(I14,round_as_displayed)</f>
        <v>0</v>
      </c>
      <c r="I14" s="1">
        <v>0</v>
      </c>
      <c r="J14" s="1"/>
    </row>
    <row r="15" spans="1:10" s="3" customFormat="1" ht="12" hidden="1">
      <c r="A15" s="3" t="s">
        <v>90</v>
      </c>
      <c r="D15" s="5" t="s">
        <v>152</v>
      </c>
      <c r="E15" s="5"/>
      <c r="F15" s="5"/>
      <c r="G15" s="5" t="s">
        <v>1</v>
      </c>
      <c r="H15" s="1">
        <f>ROUND(I15,round_as_displayed)</f>
        <v>75806</v>
      </c>
      <c r="I15" s="1">
        <v>75806.44</v>
      </c>
      <c r="J15" s="1"/>
    </row>
    <row r="16" spans="1:9" ht="12">
      <c r="A16" s="3"/>
      <c r="D16" s="5" t="s">
        <v>135</v>
      </c>
      <c r="G16" s="1" t="s">
        <v>1</v>
      </c>
      <c r="H16" s="23">
        <v>2096303</v>
      </c>
      <c r="I16" s="1">
        <f>SUM(I13:I15)</f>
        <v>4.708406026209131E+304</v>
      </c>
    </row>
    <row r="17" spans="1:10" s="3" customFormat="1" ht="12" hidden="1">
      <c r="A17" s="3" t="s">
        <v>91</v>
      </c>
      <c r="D17" s="5" t="s">
        <v>153</v>
      </c>
      <c r="E17" s="5"/>
      <c r="F17" s="5"/>
      <c r="G17" s="5" t="s">
        <v>1</v>
      </c>
      <c r="H17" s="6"/>
      <c r="I17" s="1">
        <v>0</v>
      </c>
      <c r="J17" s="1"/>
    </row>
    <row r="18" spans="1:10" s="3" customFormat="1" ht="12" hidden="1">
      <c r="A18" s="3" t="s">
        <v>95</v>
      </c>
      <c r="D18" s="5" t="s">
        <v>154</v>
      </c>
      <c r="E18" s="5"/>
      <c r="F18" s="5"/>
      <c r="G18" s="5" t="s">
        <v>1</v>
      </c>
      <c r="H18" s="1"/>
      <c r="I18" s="1">
        <v>41825.14</v>
      </c>
      <c r="J18" s="1"/>
    </row>
    <row r="19" spans="1:10" s="3" customFormat="1" ht="12" hidden="1">
      <c r="A19" s="3" t="s">
        <v>86</v>
      </c>
      <c r="D19" s="5" t="s">
        <v>155</v>
      </c>
      <c r="E19" s="5"/>
      <c r="F19" s="5"/>
      <c r="G19" s="5" t="s">
        <v>1</v>
      </c>
      <c r="H19" s="1"/>
      <c r="I19" s="1">
        <v>0</v>
      </c>
      <c r="J19" s="1"/>
    </row>
    <row r="20" spans="1:10" s="3" customFormat="1" ht="12" hidden="1">
      <c r="A20" s="3" t="s">
        <v>119</v>
      </c>
      <c r="D20" s="5" t="s">
        <v>77</v>
      </c>
      <c r="E20" s="5"/>
      <c r="F20" s="5"/>
      <c r="G20" s="5" t="s">
        <v>1</v>
      </c>
      <c r="H20" s="1"/>
      <c r="I20" s="1">
        <v>89312.88</v>
      </c>
      <c r="J20" s="1"/>
    </row>
    <row r="21" spans="1:10" s="3" customFormat="1" ht="12" hidden="1">
      <c r="A21" s="3" t="s">
        <v>84</v>
      </c>
      <c r="D21" s="5" t="s">
        <v>156</v>
      </c>
      <c r="E21" s="5"/>
      <c r="F21" s="5"/>
      <c r="G21" s="5" t="s">
        <v>1</v>
      </c>
      <c r="H21" s="1"/>
      <c r="I21" s="1">
        <v>30455.64</v>
      </c>
      <c r="J21" s="1"/>
    </row>
    <row r="22" spans="1:10" s="3" customFormat="1" ht="12" hidden="1">
      <c r="A22" s="3" t="s">
        <v>120</v>
      </c>
      <c r="D22" s="5" t="s">
        <v>157</v>
      </c>
      <c r="E22" s="5"/>
      <c r="F22" s="5"/>
      <c r="G22" s="5" t="s">
        <v>1</v>
      </c>
      <c r="H22" s="1"/>
      <c r="I22" s="1">
        <v>0</v>
      </c>
      <c r="J22" s="1"/>
    </row>
    <row r="23" spans="1:10" s="3" customFormat="1" ht="12" hidden="1">
      <c r="A23" s="3" t="s">
        <v>85</v>
      </c>
      <c r="D23" s="5" t="s">
        <v>158</v>
      </c>
      <c r="E23" s="5"/>
      <c r="F23" s="5"/>
      <c r="G23" s="5" t="s">
        <v>1</v>
      </c>
      <c r="H23" s="1"/>
      <c r="I23" s="1">
        <v>0</v>
      </c>
      <c r="J23" s="1"/>
    </row>
    <row r="24" spans="1:10" s="3" customFormat="1" ht="12" hidden="1">
      <c r="A24" s="3" t="s">
        <v>118</v>
      </c>
      <c r="D24" s="5" t="s">
        <v>76</v>
      </c>
      <c r="E24" s="5"/>
      <c r="F24" s="5"/>
      <c r="G24" s="5" t="s">
        <v>1</v>
      </c>
      <c r="H24" s="1"/>
      <c r="I24" s="1">
        <v>1935.96</v>
      </c>
      <c r="J24" s="1"/>
    </row>
    <row r="25" spans="1:10" s="3" customFormat="1" ht="12" hidden="1">
      <c r="A25" s="3" t="s">
        <v>87</v>
      </c>
      <c r="D25" s="5" t="s">
        <v>159</v>
      </c>
      <c r="E25" s="5"/>
      <c r="F25" s="5"/>
      <c r="G25" s="5" t="s">
        <v>1</v>
      </c>
      <c r="H25" s="1"/>
      <c r="I25" s="1">
        <v>0</v>
      </c>
      <c r="J25" s="1"/>
    </row>
    <row r="26" spans="1:10" s="3" customFormat="1" ht="12" hidden="1">
      <c r="A26" s="3" t="s">
        <v>92</v>
      </c>
      <c r="D26" s="5" t="s">
        <v>160</v>
      </c>
      <c r="E26" s="5"/>
      <c r="F26" s="5"/>
      <c r="G26" s="5" t="s">
        <v>1</v>
      </c>
      <c r="H26" s="1"/>
      <c r="I26" s="1">
        <v>0</v>
      </c>
      <c r="J26" s="1"/>
    </row>
    <row r="27" spans="1:10" s="3" customFormat="1" ht="12" hidden="1">
      <c r="A27" s="3" t="s">
        <v>129</v>
      </c>
      <c r="D27" s="5" t="s">
        <v>161</v>
      </c>
      <c r="E27" s="5"/>
      <c r="F27" s="5"/>
      <c r="G27" s="5" t="s">
        <v>1</v>
      </c>
      <c r="H27" s="1"/>
      <c r="I27" s="1">
        <v>351135.41</v>
      </c>
      <c r="J27" s="1"/>
    </row>
    <row r="28" spans="1:10" s="3" customFormat="1" ht="12" hidden="1">
      <c r="A28" s="3" t="s">
        <v>93</v>
      </c>
      <c r="D28" s="5" t="s">
        <v>162</v>
      </c>
      <c r="E28" s="5"/>
      <c r="F28" s="5"/>
      <c r="G28" s="5" t="s">
        <v>1</v>
      </c>
      <c r="H28" s="1"/>
      <c r="I28" s="1">
        <v>0</v>
      </c>
      <c r="J28" s="1"/>
    </row>
    <row r="29" spans="1:10" s="3" customFormat="1" ht="12" hidden="1">
      <c r="A29" s="3" t="s">
        <v>94</v>
      </c>
      <c r="D29" s="5" t="s">
        <v>163</v>
      </c>
      <c r="E29" s="5"/>
      <c r="F29" s="5"/>
      <c r="G29" s="5" t="s">
        <v>1</v>
      </c>
      <c r="H29" s="1"/>
      <c r="I29" s="1">
        <v>0</v>
      </c>
      <c r="J29" s="1"/>
    </row>
    <row r="30" spans="1:10" s="3" customFormat="1" ht="12" hidden="1">
      <c r="A30" s="3" t="s">
        <v>96</v>
      </c>
      <c r="D30" s="5" t="s">
        <v>164</v>
      </c>
      <c r="E30" s="5"/>
      <c r="F30" s="5"/>
      <c r="G30" s="5" t="s">
        <v>1</v>
      </c>
      <c r="H30" s="1"/>
      <c r="I30" s="1">
        <v>0</v>
      </c>
      <c r="J30" s="1"/>
    </row>
    <row r="31" spans="1:10" s="3" customFormat="1" ht="12" hidden="1">
      <c r="A31" s="3" t="s">
        <v>97</v>
      </c>
      <c r="D31" s="5" t="s">
        <v>165</v>
      </c>
      <c r="E31" s="5"/>
      <c r="F31" s="5"/>
      <c r="G31" s="5" t="s">
        <v>1</v>
      </c>
      <c r="H31" s="1"/>
      <c r="I31" s="1">
        <v>1124.6</v>
      </c>
      <c r="J31" s="1"/>
    </row>
    <row r="32" spans="1:10" s="3" customFormat="1" ht="12" hidden="1">
      <c r="A32" s="3" t="s">
        <v>98</v>
      </c>
      <c r="D32" s="5" t="s">
        <v>166</v>
      </c>
      <c r="E32" s="5"/>
      <c r="F32" s="5"/>
      <c r="G32" s="5" t="s">
        <v>1</v>
      </c>
      <c r="H32" s="1"/>
      <c r="I32" s="1">
        <v>0</v>
      </c>
      <c r="J32" s="1"/>
    </row>
    <row r="33" spans="1:10" s="3" customFormat="1" ht="12" hidden="1">
      <c r="A33" s="3" t="s">
        <v>121</v>
      </c>
      <c r="D33" s="5" t="s">
        <v>167</v>
      </c>
      <c r="E33" s="5"/>
      <c r="F33" s="5"/>
      <c r="G33" s="5" t="s">
        <v>1</v>
      </c>
      <c r="H33" s="1"/>
      <c r="I33" s="1">
        <v>0</v>
      </c>
      <c r="J33" s="1"/>
    </row>
    <row r="34" spans="1:10" s="3" customFormat="1" ht="12" hidden="1">
      <c r="A34" s="3" t="s">
        <v>99</v>
      </c>
      <c r="D34" s="5" t="s">
        <v>168</v>
      </c>
      <c r="E34" s="5"/>
      <c r="F34" s="5"/>
      <c r="G34" s="5" t="s">
        <v>1</v>
      </c>
      <c r="H34" s="1"/>
      <c r="I34" s="1">
        <v>0</v>
      </c>
      <c r="J34" s="1"/>
    </row>
    <row r="35" spans="1:10" s="3" customFormat="1" ht="12" hidden="1">
      <c r="A35" s="3" t="s">
        <v>100</v>
      </c>
      <c r="D35" s="5" t="s">
        <v>169</v>
      </c>
      <c r="E35" s="5"/>
      <c r="F35" s="5"/>
      <c r="G35" s="5" t="s">
        <v>1</v>
      </c>
      <c r="H35" s="1"/>
      <c r="I35" s="1">
        <v>0</v>
      </c>
      <c r="J35" s="1"/>
    </row>
    <row r="36" spans="1:10" s="3" customFormat="1" ht="12" hidden="1">
      <c r="A36" s="3" t="s">
        <v>101</v>
      </c>
      <c r="D36" s="5" t="s">
        <v>170</v>
      </c>
      <c r="E36" s="5"/>
      <c r="F36" s="5"/>
      <c r="G36" s="5" t="s">
        <v>1</v>
      </c>
      <c r="H36" s="1"/>
      <c r="I36" s="1">
        <v>0</v>
      </c>
      <c r="J36" s="1"/>
    </row>
    <row r="37" spans="1:10" s="3" customFormat="1" ht="12" hidden="1">
      <c r="A37" s="3" t="s">
        <v>102</v>
      </c>
      <c r="D37" s="5" t="s">
        <v>171</v>
      </c>
      <c r="E37" s="5"/>
      <c r="F37" s="5"/>
      <c r="G37" s="5" t="s">
        <v>1</v>
      </c>
      <c r="H37" s="1"/>
      <c r="I37" s="1">
        <v>0</v>
      </c>
      <c r="J37" s="1"/>
    </row>
    <row r="38" spans="1:10" s="3" customFormat="1" ht="12" hidden="1">
      <c r="A38" s="3" t="s">
        <v>103</v>
      </c>
      <c r="D38" s="5" t="s">
        <v>172</v>
      </c>
      <c r="E38" s="5"/>
      <c r="F38" s="5"/>
      <c r="G38" s="5" t="s">
        <v>1</v>
      </c>
      <c r="H38" s="1"/>
      <c r="I38" s="1">
        <v>0</v>
      </c>
      <c r="J38" s="1"/>
    </row>
    <row r="39" spans="1:10" s="3" customFormat="1" ht="12" hidden="1">
      <c r="A39" s="3" t="s">
        <v>104</v>
      </c>
      <c r="D39" s="5" t="s">
        <v>173</v>
      </c>
      <c r="E39" s="5"/>
      <c r="F39" s="5"/>
      <c r="G39" s="5" t="s">
        <v>1</v>
      </c>
      <c r="H39" s="1"/>
      <c r="I39" s="1">
        <v>0</v>
      </c>
      <c r="J39" s="1"/>
    </row>
    <row r="40" spans="1:10" s="3" customFormat="1" ht="12" hidden="1">
      <c r="A40" s="3" t="s">
        <v>105</v>
      </c>
      <c r="D40" s="5" t="s">
        <v>174</v>
      </c>
      <c r="E40" s="5"/>
      <c r="F40" s="5"/>
      <c r="G40" s="5" t="s">
        <v>1</v>
      </c>
      <c r="H40" s="1"/>
      <c r="I40" s="1">
        <v>0</v>
      </c>
      <c r="J40" s="1"/>
    </row>
    <row r="41" spans="1:10" s="3" customFormat="1" ht="12" hidden="1">
      <c r="A41" s="3" t="s">
        <v>106</v>
      </c>
      <c r="D41" s="5" t="s">
        <v>175</v>
      </c>
      <c r="E41" s="5"/>
      <c r="F41" s="5"/>
      <c r="G41" s="5" t="s">
        <v>1</v>
      </c>
      <c r="H41" s="1"/>
      <c r="I41" s="1">
        <v>0</v>
      </c>
      <c r="J41" s="1"/>
    </row>
    <row r="42" spans="1:10" s="3" customFormat="1" ht="12" hidden="1">
      <c r="A42" s="3" t="s">
        <v>107</v>
      </c>
      <c r="D42" s="5" t="s">
        <v>176</v>
      </c>
      <c r="E42" s="5"/>
      <c r="F42" s="5"/>
      <c r="G42" s="5" t="s">
        <v>1</v>
      </c>
      <c r="H42" s="1"/>
      <c r="I42" s="1">
        <v>0</v>
      </c>
      <c r="J42" s="1"/>
    </row>
    <row r="43" spans="1:10" s="3" customFormat="1" ht="12" hidden="1">
      <c r="A43" s="3" t="s">
        <v>108</v>
      </c>
      <c r="D43" s="5" t="s">
        <v>177</v>
      </c>
      <c r="E43" s="5"/>
      <c r="F43" s="5"/>
      <c r="G43" s="5" t="s">
        <v>1</v>
      </c>
      <c r="H43" s="1"/>
      <c r="I43" s="1">
        <v>0</v>
      </c>
      <c r="J43" s="1"/>
    </row>
    <row r="44" spans="1:10" s="3" customFormat="1" ht="12" hidden="1">
      <c r="A44" s="3" t="s">
        <v>109</v>
      </c>
      <c r="D44" s="5" t="s">
        <v>178</v>
      </c>
      <c r="E44" s="5"/>
      <c r="F44" s="5"/>
      <c r="G44" s="5" t="s">
        <v>1</v>
      </c>
      <c r="H44" s="1"/>
      <c r="I44" s="1">
        <v>0</v>
      </c>
      <c r="J44" s="1"/>
    </row>
    <row r="45" spans="1:10" s="3" customFormat="1" ht="12" hidden="1">
      <c r="A45" s="3" t="s">
        <v>130</v>
      </c>
      <c r="D45" s="5" t="s">
        <v>61</v>
      </c>
      <c r="E45" s="5"/>
      <c r="F45" s="5"/>
      <c r="G45" s="5" t="s">
        <v>1</v>
      </c>
      <c r="H45" s="1"/>
      <c r="I45" s="1">
        <v>101013.44</v>
      </c>
      <c r="J45" s="1"/>
    </row>
    <row r="46" spans="1:9" s="3" customFormat="1" ht="12" hidden="1">
      <c r="A46" s="3" t="s">
        <v>110</v>
      </c>
      <c r="D46" s="5" t="s">
        <v>179</v>
      </c>
      <c r="E46" s="5"/>
      <c r="F46" s="5"/>
      <c r="G46" s="5" t="s">
        <v>1</v>
      </c>
      <c r="H46" s="1"/>
      <c r="I46" s="3">
        <v>0</v>
      </c>
    </row>
    <row r="47" spans="2:10" s="3" customFormat="1" ht="12" customHeight="1">
      <c r="B47" s="34"/>
      <c r="C47" s="34"/>
      <c r="D47" s="33" t="s">
        <v>138</v>
      </c>
      <c r="E47" s="33"/>
      <c r="F47" s="33"/>
      <c r="G47" s="33" t="s">
        <v>1</v>
      </c>
      <c r="H47" s="32">
        <v>876537</v>
      </c>
      <c r="I47" s="32">
        <f>SUM(I17:I46)</f>
        <v>616803.0700000001</v>
      </c>
      <c r="J47" s="32"/>
    </row>
    <row r="48" spans="4:10" s="3" customFormat="1" ht="12" customHeight="1" hidden="1">
      <c r="D48" s="5" t="s">
        <v>209</v>
      </c>
      <c r="E48" s="5"/>
      <c r="F48" s="5"/>
      <c r="G48" s="5"/>
      <c r="H48" s="1">
        <v>0</v>
      </c>
      <c r="I48" s="1"/>
      <c r="J48" s="1"/>
    </row>
    <row r="49" spans="4:9" s="3" customFormat="1" ht="12">
      <c r="D49" s="5" t="s">
        <v>11</v>
      </c>
      <c r="E49" s="5"/>
      <c r="F49" s="5"/>
      <c r="G49" s="5" t="s">
        <v>1</v>
      </c>
      <c r="H49" s="8">
        <f>+H16+H47+H48</f>
        <v>2972840</v>
      </c>
      <c r="I49" s="8">
        <f>(I16+I47)</f>
        <v>4.708406026209131E+304</v>
      </c>
    </row>
    <row r="50" spans="2:10" s="3" customFormat="1" ht="12">
      <c r="B50" s="34"/>
      <c r="C50" s="34"/>
      <c r="D50" s="33"/>
      <c r="E50" s="33"/>
      <c r="F50" s="33"/>
      <c r="G50" s="33" t="s">
        <v>1</v>
      </c>
      <c r="H50" s="34"/>
      <c r="I50" s="34"/>
      <c r="J50" s="34"/>
    </row>
    <row r="51" spans="1:7" s="3" customFormat="1" ht="12">
      <c r="A51" s="3" t="s">
        <v>1</v>
      </c>
      <c r="C51" s="5" t="s">
        <v>5</v>
      </c>
      <c r="E51" s="5"/>
      <c r="F51" s="5"/>
      <c r="G51" s="5" t="s">
        <v>1</v>
      </c>
    </row>
    <row r="52" spans="1:10" s="3" customFormat="1" ht="12">
      <c r="A52" s="3" t="s">
        <v>124</v>
      </c>
      <c r="B52" s="34"/>
      <c r="C52" s="34"/>
      <c r="D52" s="33" t="s">
        <v>125</v>
      </c>
      <c r="E52" s="33"/>
      <c r="F52" s="33"/>
      <c r="G52" s="33" t="s">
        <v>1</v>
      </c>
      <c r="H52" s="32">
        <v>46171</v>
      </c>
      <c r="I52" s="34">
        <v>31338.27</v>
      </c>
      <c r="J52" s="34"/>
    </row>
    <row r="53" spans="1:9" s="3" customFormat="1" ht="12">
      <c r="A53" s="3" t="s">
        <v>57</v>
      </c>
      <c r="D53" s="5" t="s">
        <v>180</v>
      </c>
      <c r="E53" s="5"/>
      <c r="F53" s="5"/>
      <c r="G53" s="5" t="s">
        <v>1</v>
      </c>
      <c r="H53" s="1">
        <v>1365563</v>
      </c>
      <c r="I53" s="3">
        <v>1116182.68</v>
      </c>
    </row>
    <row r="54" spans="1:10" s="3" customFormat="1" ht="12">
      <c r="A54" s="3" t="s">
        <v>58</v>
      </c>
      <c r="B54" s="34"/>
      <c r="C54" s="34"/>
      <c r="D54" s="33" t="s">
        <v>181</v>
      </c>
      <c r="E54" s="33"/>
      <c r="F54" s="33"/>
      <c r="G54" s="33" t="s">
        <v>1</v>
      </c>
      <c r="H54" s="32">
        <v>116190</v>
      </c>
      <c r="I54" s="34">
        <v>113775.52</v>
      </c>
      <c r="J54" s="34"/>
    </row>
    <row r="55" spans="1:9" s="3" customFormat="1" ht="12">
      <c r="A55" s="3" t="s">
        <v>54</v>
      </c>
      <c r="D55" s="5" t="s">
        <v>182</v>
      </c>
      <c r="E55" s="5"/>
      <c r="F55" s="5"/>
      <c r="G55" s="5" t="s">
        <v>1</v>
      </c>
      <c r="H55" s="1">
        <v>350090</v>
      </c>
      <c r="I55" s="3">
        <v>214117.6</v>
      </c>
    </row>
    <row r="56" spans="1:9" s="3" customFormat="1" ht="12" hidden="1">
      <c r="A56" s="2" t="s">
        <v>126</v>
      </c>
      <c r="D56" s="5" t="s">
        <v>75</v>
      </c>
      <c r="E56" s="5"/>
      <c r="F56" s="5"/>
      <c r="G56" s="5" t="s">
        <v>1</v>
      </c>
      <c r="H56" s="1"/>
      <c r="I56" s="3">
        <v>0</v>
      </c>
    </row>
    <row r="57" spans="1:10" s="3" customFormat="1" ht="12">
      <c r="A57" s="3" t="s">
        <v>132</v>
      </c>
      <c r="B57" s="34"/>
      <c r="C57" s="34"/>
      <c r="D57" s="33" t="s">
        <v>63</v>
      </c>
      <c r="E57" s="33"/>
      <c r="F57" s="33"/>
      <c r="G57" s="33" t="s">
        <v>1</v>
      </c>
      <c r="H57" s="32">
        <v>853251</v>
      </c>
      <c r="I57" s="34">
        <v>663566.88</v>
      </c>
      <c r="J57" s="34"/>
    </row>
    <row r="58" spans="1:9" s="3" customFormat="1" ht="12">
      <c r="A58" s="3" t="s">
        <v>59</v>
      </c>
      <c r="D58" s="5" t="s">
        <v>62</v>
      </c>
      <c r="E58" s="5"/>
      <c r="F58" s="5"/>
      <c r="G58" s="5" t="s">
        <v>1</v>
      </c>
      <c r="H58" s="1">
        <v>725380</v>
      </c>
      <c r="I58" s="3">
        <v>321414.87</v>
      </c>
    </row>
    <row r="59" spans="1:9" s="3" customFormat="1" ht="12" hidden="1">
      <c r="A59" s="2" t="s">
        <v>127</v>
      </c>
      <c r="D59" s="5" t="s">
        <v>60</v>
      </c>
      <c r="E59" s="5"/>
      <c r="F59" s="5"/>
      <c r="G59" s="5" t="s">
        <v>1</v>
      </c>
      <c r="H59" s="1"/>
      <c r="I59" s="3">
        <v>0</v>
      </c>
    </row>
    <row r="60" spans="1:10" s="3" customFormat="1" ht="12">
      <c r="A60" s="3" t="s">
        <v>133</v>
      </c>
      <c r="B60" s="34"/>
      <c r="C60" s="34"/>
      <c r="D60" s="33" t="s">
        <v>134</v>
      </c>
      <c r="E60" s="33"/>
      <c r="F60" s="33"/>
      <c r="G60" s="33" t="s">
        <v>1</v>
      </c>
      <c r="H60" s="32">
        <v>650064</v>
      </c>
      <c r="I60" s="34">
        <v>454962.79</v>
      </c>
      <c r="J60" s="34"/>
    </row>
    <row r="61" spans="1:9" s="3" customFormat="1" ht="12" hidden="1">
      <c r="A61" s="3" t="s">
        <v>148</v>
      </c>
      <c r="D61" s="5" t="s">
        <v>40</v>
      </c>
      <c r="E61" s="5"/>
      <c r="F61" s="5"/>
      <c r="G61" s="5" t="s">
        <v>1</v>
      </c>
      <c r="H61" s="1"/>
      <c r="I61" s="3">
        <v>0</v>
      </c>
    </row>
    <row r="62" spans="1:9" s="3" customFormat="1" ht="12">
      <c r="A62" s="3" t="s">
        <v>149</v>
      </c>
      <c r="D62" s="5" t="s">
        <v>207</v>
      </c>
      <c r="E62" s="5"/>
      <c r="F62" s="5"/>
      <c r="G62" s="5" t="s">
        <v>1</v>
      </c>
      <c r="H62" s="1">
        <v>15255</v>
      </c>
      <c r="I62" s="3">
        <v>6679.48</v>
      </c>
    </row>
    <row r="63" spans="1:9" s="3" customFormat="1" ht="12" hidden="1">
      <c r="A63" s="3" t="s">
        <v>55</v>
      </c>
      <c r="D63" s="5" t="s">
        <v>136</v>
      </c>
      <c r="E63" s="5"/>
      <c r="F63" s="5"/>
      <c r="G63" s="5" t="s">
        <v>1</v>
      </c>
      <c r="H63" s="1">
        <f>ROUND(I63,round_as_displayed)</f>
        <v>0</v>
      </c>
      <c r="I63" s="3">
        <v>0</v>
      </c>
    </row>
    <row r="64" spans="1:9" s="3" customFormat="1" ht="12" hidden="1">
      <c r="A64" s="3" t="s">
        <v>56</v>
      </c>
      <c r="D64" s="5" t="s">
        <v>137</v>
      </c>
      <c r="E64" s="5"/>
      <c r="F64" s="5"/>
      <c r="G64" s="5" t="s">
        <v>1</v>
      </c>
      <c r="H64" s="1">
        <f>ROUND(I64,round_as_displayed)</f>
        <v>0</v>
      </c>
      <c r="I64" s="3">
        <v>0</v>
      </c>
    </row>
    <row r="65" spans="2:10" s="3" customFormat="1" ht="12">
      <c r="B65" s="34"/>
      <c r="C65" s="34"/>
      <c r="D65" s="33" t="s">
        <v>12</v>
      </c>
      <c r="E65" s="33"/>
      <c r="F65" s="33"/>
      <c r="G65" s="33" t="s">
        <v>1</v>
      </c>
      <c r="H65" s="35">
        <f>SUM(H52:H64)</f>
        <v>4121964</v>
      </c>
      <c r="I65" s="35">
        <f>SUM(I52:I64)</f>
        <v>2922038.0900000003</v>
      </c>
      <c r="J65" s="34"/>
    </row>
    <row r="66" spans="4:7" s="3" customFormat="1" ht="12">
      <c r="D66" s="5"/>
      <c r="E66" s="5"/>
      <c r="F66" s="5"/>
      <c r="G66" s="5" t="s">
        <v>1</v>
      </c>
    </row>
    <row r="67" spans="4:9" s="3" customFormat="1" ht="12" hidden="1">
      <c r="D67" s="7" t="s">
        <v>64</v>
      </c>
      <c r="E67" s="5"/>
      <c r="F67" s="5"/>
      <c r="G67" s="5" t="s">
        <v>1</v>
      </c>
      <c r="H67" s="31">
        <f>H49-H65</f>
        <v>-1149124</v>
      </c>
      <c r="I67" s="31">
        <f>I49-I65</f>
        <v>4.708406026209131E+304</v>
      </c>
    </row>
    <row r="68" spans="1:10" s="3" customFormat="1" ht="12" hidden="1">
      <c r="A68" s="3" t="s">
        <v>1</v>
      </c>
      <c r="B68" s="34"/>
      <c r="C68" s="34"/>
      <c r="D68" s="36"/>
      <c r="E68" s="36"/>
      <c r="F68" s="36"/>
      <c r="G68" s="33" t="s">
        <v>1</v>
      </c>
      <c r="H68" s="34"/>
      <c r="I68" s="34"/>
      <c r="J68" s="34"/>
    </row>
    <row r="69" spans="1:7" s="3" customFormat="1" ht="12" hidden="1">
      <c r="A69" s="3" t="s">
        <v>1</v>
      </c>
      <c r="C69" s="5" t="s">
        <v>3</v>
      </c>
      <c r="E69" s="5"/>
      <c r="F69" s="5"/>
      <c r="G69" s="5" t="s">
        <v>1</v>
      </c>
    </row>
    <row r="70" spans="1:10" s="3" customFormat="1" ht="12" hidden="1">
      <c r="A70" s="3" t="s">
        <v>111</v>
      </c>
      <c r="D70" s="5" t="s">
        <v>61</v>
      </c>
      <c r="E70" s="5"/>
      <c r="F70" s="5"/>
      <c r="G70" s="5" t="s">
        <v>1</v>
      </c>
      <c r="H70" s="1">
        <f aca="true" t="shared" si="0" ref="H70:H75">ROUND(I70,round_as_displayed)</f>
        <v>0</v>
      </c>
      <c r="I70" s="1">
        <v>0</v>
      </c>
      <c r="J70" s="1"/>
    </row>
    <row r="71" spans="1:9" s="3" customFormat="1" ht="12" hidden="1">
      <c r="A71" s="3" t="s">
        <v>112</v>
      </c>
      <c r="D71" s="5" t="s">
        <v>183</v>
      </c>
      <c r="E71" s="5"/>
      <c r="F71" s="5"/>
      <c r="G71" s="5" t="s">
        <v>1</v>
      </c>
      <c r="H71" s="1">
        <f t="shared" si="0"/>
        <v>0</v>
      </c>
      <c r="I71" s="3">
        <v>0</v>
      </c>
    </row>
    <row r="72" spans="1:9" s="3" customFormat="1" ht="12" hidden="1">
      <c r="A72" s="3" t="s">
        <v>113</v>
      </c>
      <c r="D72" s="5" t="s">
        <v>184</v>
      </c>
      <c r="E72" s="5"/>
      <c r="F72" s="5"/>
      <c r="G72" s="5" t="s">
        <v>1</v>
      </c>
      <c r="H72" s="1">
        <f t="shared" si="0"/>
        <v>0</v>
      </c>
      <c r="I72" s="3">
        <v>0</v>
      </c>
    </row>
    <row r="73" spans="1:10" s="3" customFormat="1" ht="12" hidden="1">
      <c r="A73" s="3" t="s">
        <v>114</v>
      </c>
      <c r="D73" s="5" t="s">
        <v>185</v>
      </c>
      <c r="E73" s="5"/>
      <c r="F73" s="5"/>
      <c r="G73" s="5" t="s">
        <v>1</v>
      </c>
      <c r="H73" s="1">
        <f t="shared" si="0"/>
        <v>0</v>
      </c>
      <c r="I73" s="1">
        <v>0</v>
      </c>
      <c r="J73" s="1"/>
    </row>
    <row r="74" spans="1:9" s="3" customFormat="1" ht="12" hidden="1">
      <c r="A74" s="3" t="s">
        <v>115</v>
      </c>
      <c r="D74" s="5" t="s">
        <v>186</v>
      </c>
      <c r="E74" s="5"/>
      <c r="F74" s="5"/>
      <c r="G74" s="5" t="s">
        <v>1</v>
      </c>
      <c r="H74" s="1">
        <f t="shared" si="0"/>
        <v>0</v>
      </c>
      <c r="I74" s="3">
        <v>0</v>
      </c>
    </row>
    <row r="75" spans="1:9" s="3" customFormat="1" ht="12" hidden="1">
      <c r="A75" s="3" t="s">
        <v>116</v>
      </c>
      <c r="D75" s="5" t="s">
        <v>187</v>
      </c>
      <c r="E75" s="5"/>
      <c r="F75" s="5"/>
      <c r="G75" s="5" t="s">
        <v>1</v>
      </c>
      <c r="H75" s="1">
        <f t="shared" si="0"/>
        <v>0</v>
      </c>
      <c r="I75" s="3">
        <v>0</v>
      </c>
    </row>
    <row r="76" spans="4:9" s="3" customFormat="1" ht="12" hidden="1">
      <c r="D76" s="5" t="s">
        <v>13</v>
      </c>
      <c r="E76" s="5"/>
      <c r="F76" s="5"/>
      <c r="G76" s="5" t="s">
        <v>1</v>
      </c>
      <c r="H76" s="8">
        <f>SUM(H70:H75)</f>
        <v>0</v>
      </c>
      <c r="I76" s="8">
        <f>SUM(I70:I75)</f>
        <v>0</v>
      </c>
    </row>
    <row r="77" spans="4:7" s="3" customFormat="1" ht="12" hidden="1">
      <c r="D77" s="5"/>
      <c r="E77" s="5"/>
      <c r="F77" s="5"/>
      <c r="G77" s="5" t="s">
        <v>1</v>
      </c>
    </row>
    <row r="78" spans="2:10" s="3" customFormat="1" ht="12.75" thickBot="1">
      <c r="B78" s="34"/>
      <c r="C78" s="34"/>
      <c r="D78" s="36" t="s">
        <v>122</v>
      </c>
      <c r="E78" s="33"/>
      <c r="F78" s="33"/>
      <c r="G78" s="33" t="s">
        <v>1</v>
      </c>
      <c r="H78" s="37">
        <f>(H49+H76)-H65</f>
        <v>-1149124</v>
      </c>
      <c r="I78" s="38">
        <f>(I49+I76)-I65</f>
        <v>4.708406026209131E+304</v>
      </c>
      <c r="J78" s="34"/>
    </row>
    <row r="79" spans="4:10" ht="12.75" thickTop="1">
      <c r="D79" s="5"/>
      <c r="E79" s="5"/>
      <c r="F79" s="5"/>
      <c r="G79" s="5" t="s">
        <v>1</v>
      </c>
      <c r="H79" s="3"/>
      <c r="I79" s="3"/>
      <c r="J79" s="3"/>
    </row>
    <row r="80" spans="4:10" ht="12.75" thickBot="1">
      <c r="D80" s="5"/>
      <c r="E80" s="5"/>
      <c r="F80" s="5"/>
      <c r="G80" s="5" t="s">
        <v>1</v>
      </c>
      <c r="H80" s="3"/>
      <c r="I80" s="3"/>
      <c r="J80" s="3"/>
    </row>
    <row r="81" spans="2:10" ht="4.5" customHeight="1">
      <c r="B81" s="13"/>
      <c r="C81" s="14"/>
      <c r="D81" s="25"/>
      <c r="E81" s="25"/>
      <c r="F81" s="25"/>
      <c r="G81" s="25" t="s">
        <v>1</v>
      </c>
      <c r="H81" s="14"/>
      <c r="I81" s="14"/>
      <c r="J81" s="16"/>
    </row>
    <row r="82" spans="2:10" ht="13.5" customHeight="1" hidden="1">
      <c r="B82" s="17"/>
      <c r="C82" s="12"/>
      <c r="D82" s="24"/>
      <c r="E82" s="12" t="str">
        <f>UPPER("                             Balance Sheet")</f>
        <v>                             BALANCE SHEET</v>
      </c>
      <c r="F82" s="24"/>
      <c r="G82" s="12"/>
      <c r="H82" s="12"/>
      <c r="I82" s="12"/>
      <c r="J82" s="18"/>
    </row>
    <row r="83" spans="2:10" ht="13.5" customHeight="1" hidden="1">
      <c r="B83" s="17"/>
      <c r="C83" s="12"/>
      <c r="D83" s="24"/>
      <c r="E83" s="12" t="str">
        <f>"                                 "&amp;TEXT(ASD,"MMMMMMMMM DD, YYYY")</f>
        <v>                                 June 30, 2002</v>
      </c>
      <c r="F83" s="24"/>
      <c r="G83" s="12"/>
      <c r="H83" s="12"/>
      <c r="I83" s="12"/>
      <c r="J83" s="18"/>
    </row>
    <row r="84" spans="2:10" ht="13.5" customHeight="1" hidden="1">
      <c r="B84" s="17"/>
      <c r="C84" s="12"/>
      <c r="D84" s="24"/>
      <c r="E84" s="24"/>
      <c r="F84" s="24"/>
      <c r="G84" s="24" t="s">
        <v>1</v>
      </c>
      <c r="H84" s="12"/>
      <c r="I84" s="12"/>
      <c r="J84" s="18"/>
    </row>
    <row r="85" spans="2:10" ht="13.5" customHeight="1" hidden="1">
      <c r="B85" s="17"/>
      <c r="C85" s="12"/>
      <c r="D85" s="24"/>
      <c r="E85" s="24"/>
      <c r="F85" s="24"/>
      <c r="G85" s="24" t="s">
        <v>1</v>
      </c>
      <c r="H85" s="12"/>
      <c r="I85" s="12"/>
      <c r="J85" s="18"/>
    </row>
    <row r="86" spans="2:10" ht="13.5" customHeight="1" hidden="1">
      <c r="B86" s="17"/>
      <c r="C86" s="24" t="s">
        <v>6</v>
      </c>
      <c r="D86" s="12"/>
      <c r="E86" s="24"/>
      <c r="F86" s="24"/>
      <c r="G86" s="24" t="s">
        <v>1</v>
      </c>
      <c r="H86" s="12"/>
      <c r="I86" s="12"/>
      <c r="J86" s="18"/>
    </row>
    <row r="87" spans="1:10" ht="13.5" customHeight="1" hidden="1">
      <c r="A87" s="1" t="s">
        <v>19</v>
      </c>
      <c r="B87" s="17"/>
      <c r="C87" s="12"/>
      <c r="D87" s="12" t="s">
        <v>14</v>
      </c>
      <c r="E87" s="24"/>
      <c r="F87" s="24"/>
      <c r="G87" s="24" t="s">
        <v>1</v>
      </c>
      <c r="H87" s="12">
        <f>ROUND(I87,round_as_displayed)</f>
        <v>-1502530</v>
      </c>
      <c r="I87" s="12">
        <v>-1502529.84</v>
      </c>
      <c r="J87" s="18"/>
    </row>
    <row r="88" spans="1:10" ht="13.5" customHeight="1" hidden="1">
      <c r="A88" s="1" t="s">
        <v>20</v>
      </c>
      <c r="B88" s="17"/>
      <c r="C88" s="12"/>
      <c r="D88" s="12" t="s">
        <v>21</v>
      </c>
      <c r="E88" s="24"/>
      <c r="F88" s="24"/>
      <c r="G88" s="24" t="s">
        <v>1</v>
      </c>
      <c r="H88" s="12">
        <f aca="true" t="shared" si="1" ref="H88:H100">ROUND(I88,round_as_displayed)</f>
        <v>0</v>
      </c>
      <c r="I88" s="12">
        <v>0</v>
      </c>
      <c r="J88" s="18"/>
    </row>
    <row r="89" spans="1:10" ht="13.5" customHeight="1" hidden="1">
      <c r="A89" s="1" t="s">
        <v>22</v>
      </c>
      <c r="B89" s="17"/>
      <c r="C89" s="12"/>
      <c r="D89" s="12" t="s">
        <v>23</v>
      </c>
      <c r="E89" s="24"/>
      <c r="F89" s="24"/>
      <c r="G89" s="24" t="s">
        <v>1</v>
      </c>
      <c r="H89" s="12">
        <f t="shared" si="1"/>
        <v>0</v>
      </c>
      <c r="I89" s="12">
        <v>0</v>
      </c>
      <c r="J89" s="18"/>
    </row>
    <row r="90" spans="1:10" ht="13.5" customHeight="1" hidden="1">
      <c r="A90" s="1" t="s">
        <v>24</v>
      </c>
      <c r="B90" s="17"/>
      <c r="C90" s="12"/>
      <c r="D90" s="12" t="s">
        <v>15</v>
      </c>
      <c r="E90" s="24"/>
      <c r="F90" s="24"/>
      <c r="G90" s="24" t="s">
        <v>1</v>
      </c>
      <c r="H90" s="12">
        <f t="shared" si="1"/>
        <v>166839</v>
      </c>
      <c r="I90" s="12">
        <v>166839.47</v>
      </c>
      <c r="J90" s="18"/>
    </row>
    <row r="91" spans="1:10" ht="13.5" customHeight="1" hidden="1">
      <c r="A91" s="1" t="s">
        <v>25</v>
      </c>
      <c r="B91" s="17"/>
      <c r="C91" s="12"/>
      <c r="D91" s="12" t="s">
        <v>26</v>
      </c>
      <c r="E91" s="24"/>
      <c r="F91" s="24"/>
      <c r="G91" s="24" t="s">
        <v>1</v>
      </c>
      <c r="H91" s="12">
        <f t="shared" si="1"/>
        <v>0</v>
      </c>
      <c r="I91" s="12">
        <v>0</v>
      </c>
      <c r="J91" s="18"/>
    </row>
    <row r="92" spans="1:10" ht="13.5" customHeight="1" hidden="1">
      <c r="A92" s="1" t="s">
        <v>27</v>
      </c>
      <c r="B92" s="17"/>
      <c r="C92" s="12"/>
      <c r="D92" s="12" t="s">
        <v>28</v>
      </c>
      <c r="E92" s="24"/>
      <c r="F92" s="24"/>
      <c r="G92" s="24" t="s">
        <v>1</v>
      </c>
      <c r="H92" s="12">
        <f t="shared" si="1"/>
        <v>0</v>
      </c>
      <c r="I92" s="12">
        <v>0</v>
      </c>
      <c r="J92" s="18"/>
    </row>
    <row r="93" spans="1:10" ht="13.5" customHeight="1" hidden="1">
      <c r="A93" s="1" t="s">
        <v>29</v>
      </c>
      <c r="B93" s="17"/>
      <c r="C93" s="12"/>
      <c r="D93" s="12" t="s">
        <v>30</v>
      </c>
      <c r="E93" s="24"/>
      <c r="F93" s="24"/>
      <c r="G93" s="24" t="s">
        <v>1</v>
      </c>
      <c r="H93" s="12">
        <f t="shared" si="1"/>
        <v>0</v>
      </c>
      <c r="I93" s="12">
        <v>0</v>
      </c>
      <c r="J93" s="18"/>
    </row>
    <row r="94" spans="1:10" ht="13.5" customHeight="1" hidden="1">
      <c r="A94" s="1" t="s">
        <v>31</v>
      </c>
      <c r="B94" s="17"/>
      <c r="C94" s="12"/>
      <c r="D94" s="12" t="s">
        <v>32</v>
      </c>
      <c r="E94" s="24"/>
      <c r="F94" s="24"/>
      <c r="G94" s="24" t="s">
        <v>1</v>
      </c>
      <c r="H94" s="12">
        <f t="shared" si="1"/>
        <v>300</v>
      </c>
      <c r="I94" s="12">
        <v>300</v>
      </c>
      <c r="J94" s="18"/>
    </row>
    <row r="95" spans="1:10" ht="13.5" customHeight="1" hidden="1">
      <c r="A95" s="1" t="s">
        <v>33</v>
      </c>
      <c r="B95" s="17"/>
      <c r="C95" s="12"/>
      <c r="D95" s="12" t="s">
        <v>34</v>
      </c>
      <c r="E95" s="24"/>
      <c r="F95" s="24"/>
      <c r="G95" s="24" t="s">
        <v>1</v>
      </c>
      <c r="H95" s="12">
        <f t="shared" si="1"/>
        <v>36471</v>
      </c>
      <c r="I95" s="12">
        <v>36470.67</v>
      </c>
      <c r="J95" s="18"/>
    </row>
    <row r="96" spans="1:10" ht="13.5" customHeight="1" hidden="1">
      <c r="A96" s="1" t="s">
        <v>35</v>
      </c>
      <c r="B96" s="17"/>
      <c r="C96" s="12"/>
      <c r="D96" s="12" t="s">
        <v>36</v>
      </c>
      <c r="E96" s="24"/>
      <c r="F96" s="24"/>
      <c r="G96" s="24" t="s">
        <v>1</v>
      </c>
      <c r="H96" s="12">
        <f t="shared" si="1"/>
        <v>0</v>
      </c>
      <c r="I96" s="12">
        <v>0</v>
      </c>
      <c r="J96" s="18"/>
    </row>
    <row r="97" spans="1:10" ht="13.5" customHeight="1" hidden="1">
      <c r="A97" s="1" t="s">
        <v>37</v>
      </c>
      <c r="B97" s="17"/>
      <c r="C97" s="12"/>
      <c r="D97" s="12" t="s">
        <v>38</v>
      </c>
      <c r="E97" s="24"/>
      <c r="F97" s="24"/>
      <c r="G97" s="24" t="s">
        <v>1</v>
      </c>
      <c r="H97" s="12">
        <f t="shared" si="1"/>
        <v>0</v>
      </c>
      <c r="I97" s="12">
        <v>0</v>
      </c>
      <c r="J97" s="18"/>
    </row>
    <row r="98" spans="1:10" ht="13.5" customHeight="1" hidden="1">
      <c r="A98" s="1" t="s">
        <v>39</v>
      </c>
      <c r="B98" s="17"/>
      <c r="C98" s="12"/>
      <c r="D98" s="12" t="s">
        <v>40</v>
      </c>
      <c r="E98" s="24"/>
      <c r="F98" s="24"/>
      <c r="G98" s="24" t="s">
        <v>1</v>
      </c>
      <c r="H98" s="12">
        <f t="shared" si="1"/>
        <v>0</v>
      </c>
      <c r="I98" s="12">
        <v>0</v>
      </c>
      <c r="J98" s="18"/>
    </row>
    <row r="99" spans="1:10" ht="13.5" customHeight="1" hidden="1">
      <c r="A99" s="1" t="s">
        <v>41</v>
      </c>
      <c r="B99" s="17"/>
      <c r="C99" s="12"/>
      <c r="D99" s="12" t="s">
        <v>42</v>
      </c>
      <c r="E99" s="24"/>
      <c r="F99" s="24"/>
      <c r="G99" s="24" t="s">
        <v>1</v>
      </c>
      <c r="H99" s="12">
        <f t="shared" si="1"/>
        <v>0</v>
      </c>
      <c r="I99" s="12">
        <v>0</v>
      </c>
      <c r="J99" s="18"/>
    </row>
    <row r="100" spans="1:10" ht="14.25" customHeight="1" hidden="1" thickBot="1">
      <c r="A100" s="1" t="s">
        <v>43</v>
      </c>
      <c r="B100" s="17"/>
      <c r="C100" s="12"/>
      <c r="D100" s="12" t="s">
        <v>44</v>
      </c>
      <c r="E100" s="24"/>
      <c r="F100" s="24"/>
      <c r="G100" s="24" t="s">
        <v>1</v>
      </c>
      <c r="H100" s="12">
        <f t="shared" si="1"/>
        <v>0</v>
      </c>
      <c r="I100" s="12">
        <v>0</v>
      </c>
      <c r="J100" s="18"/>
    </row>
    <row r="101" spans="2:10" s="3" customFormat="1" ht="13.5" customHeight="1" hidden="1">
      <c r="B101" s="17"/>
      <c r="C101" s="12"/>
      <c r="D101" s="24" t="s">
        <v>16</v>
      </c>
      <c r="E101" s="24"/>
      <c r="F101" s="24"/>
      <c r="G101" s="24" t="s">
        <v>1</v>
      </c>
      <c r="H101" s="12">
        <f>SUM(H87:H100)</f>
        <v>-1298920</v>
      </c>
      <c r="I101" s="12">
        <f>SUM(I87:I100)</f>
        <v>-1298919.7000000002</v>
      </c>
      <c r="J101" s="18"/>
    </row>
    <row r="102" spans="2:10" ht="13.5" customHeight="1" hidden="1">
      <c r="B102" s="17"/>
      <c r="C102" s="12"/>
      <c r="D102" s="12"/>
      <c r="E102" s="12"/>
      <c r="F102" s="12"/>
      <c r="G102" s="24" t="s">
        <v>1</v>
      </c>
      <c r="H102" s="12"/>
      <c r="I102" s="12"/>
      <c r="J102" s="18"/>
    </row>
    <row r="103" spans="2:10" ht="13.5" customHeight="1" hidden="1">
      <c r="B103" s="17"/>
      <c r="C103" s="24" t="s">
        <v>82</v>
      </c>
      <c r="D103" s="12"/>
      <c r="E103" s="24"/>
      <c r="F103" s="24"/>
      <c r="G103" s="24" t="s">
        <v>1</v>
      </c>
      <c r="H103" s="12"/>
      <c r="I103" s="12"/>
      <c r="J103" s="18"/>
    </row>
    <row r="104" spans="1:10" ht="13.5" customHeight="1" hidden="1">
      <c r="A104" s="1" t="s">
        <v>65</v>
      </c>
      <c r="B104" s="17"/>
      <c r="C104" s="12"/>
      <c r="D104" s="12" t="s">
        <v>17</v>
      </c>
      <c r="E104" s="24"/>
      <c r="F104" s="24"/>
      <c r="G104" s="24" t="s">
        <v>1</v>
      </c>
      <c r="H104" s="12">
        <f aca="true" t="shared" si="2" ref="H104:H113">ROUND(I104,round_as_displayed)</f>
        <v>56507</v>
      </c>
      <c r="I104" s="12">
        <v>56507.47</v>
      </c>
      <c r="J104" s="18"/>
    </row>
    <row r="105" spans="1:10" ht="13.5" customHeight="1" hidden="1">
      <c r="A105" s="1" t="s">
        <v>66</v>
      </c>
      <c r="B105" s="17"/>
      <c r="C105" s="12"/>
      <c r="D105" s="12" t="s">
        <v>45</v>
      </c>
      <c r="E105" s="24"/>
      <c r="F105" s="24"/>
      <c r="G105" s="24" t="s">
        <v>1</v>
      </c>
      <c r="H105" s="12">
        <f t="shared" si="2"/>
        <v>0</v>
      </c>
      <c r="I105" s="12">
        <v>0</v>
      </c>
      <c r="J105" s="18"/>
    </row>
    <row r="106" spans="1:10" ht="13.5" customHeight="1" hidden="1">
      <c r="A106" s="1" t="s">
        <v>67</v>
      </c>
      <c r="B106" s="17"/>
      <c r="C106" s="12"/>
      <c r="D106" s="12" t="s">
        <v>46</v>
      </c>
      <c r="E106" s="24"/>
      <c r="F106" s="24"/>
      <c r="G106" s="24" t="s">
        <v>1</v>
      </c>
      <c r="H106" s="12">
        <f t="shared" si="2"/>
        <v>0</v>
      </c>
      <c r="I106" s="12">
        <v>0</v>
      </c>
      <c r="J106" s="18"/>
    </row>
    <row r="107" spans="1:10" ht="13.5" customHeight="1" hidden="1">
      <c r="A107" s="1" t="s">
        <v>68</v>
      </c>
      <c r="B107" s="17"/>
      <c r="C107" s="12"/>
      <c r="D107" s="12" t="s">
        <v>47</v>
      </c>
      <c r="E107" s="24"/>
      <c r="F107" s="24"/>
      <c r="G107" s="24" t="s">
        <v>1</v>
      </c>
      <c r="H107" s="12">
        <f t="shared" si="2"/>
        <v>0</v>
      </c>
      <c r="I107" s="12">
        <v>0</v>
      </c>
      <c r="J107" s="18"/>
    </row>
    <row r="108" spans="1:10" ht="13.5" customHeight="1" hidden="1">
      <c r="A108" s="1" t="s">
        <v>69</v>
      </c>
      <c r="B108" s="17"/>
      <c r="C108" s="12"/>
      <c r="D108" s="12" t="s">
        <v>48</v>
      </c>
      <c r="E108" s="24"/>
      <c r="F108" s="24"/>
      <c r="G108" s="24" t="s">
        <v>1</v>
      </c>
      <c r="H108" s="12">
        <f t="shared" si="2"/>
        <v>0</v>
      </c>
      <c r="I108" s="12">
        <v>0</v>
      </c>
      <c r="J108" s="18"/>
    </row>
    <row r="109" spans="1:10" ht="13.5" customHeight="1" hidden="1">
      <c r="A109" s="1" t="s">
        <v>70</v>
      </c>
      <c r="B109" s="17"/>
      <c r="C109" s="12"/>
      <c r="D109" s="12" t="s">
        <v>7</v>
      </c>
      <c r="E109" s="24"/>
      <c r="F109" s="24"/>
      <c r="G109" s="24" t="s">
        <v>1</v>
      </c>
      <c r="H109" s="12">
        <f t="shared" si="2"/>
        <v>0</v>
      </c>
      <c r="I109" s="12">
        <v>0</v>
      </c>
      <c r="J109" s="18"/>
    </row>
    <row r="110" spans="1:10" ht="13.5" customHeight="1" hidden="1">
      <c r="A110" s="1" t="s">
        <v>71</v>
      </c>
      <c r="B110" s="17"/>
      <c r="C110" s="12"/>
      <c r="D110" s="12" t="s">
        <v>49</v>
      </c>
      <c r="E110" s="24"/>
      <c r="F110" s="24"/>
      <c r="G110" s="24" t="s">
        <v>1</v>
      </c>
      <c r="H110" s="12">
        <f t="shared" si="2"/>
        <v>88241</v>
      </c>
      <c r="I110" s="12">
        <v>88240.96</v>
      </c>
      <c r="J110" s="18"/>
    </row>
    <row r="111" spans="1:10" ht="13.5" customHeight="1" hidden="1">
      <c r="A111" s="1" t="s">
        <v>72</v>
      </c>
      <c r="B111" s="17"/>
      <c r="C111" s="12"/>
      <c r="D111" s="12" t="s">
        <v>50</v>
      </c>
      <c r="E111" s="24"/>
      <c r="F111" s="24"/>
      <c r="G111" s="24" t="s">
        <v>1</v>
      </c>
      <c r="H111" s="12">
        <f t="shared" si="2"/>
        <v>0</v>
      </c>
      <c r="I111" s="12">
        <v>0</v>
      </c>
      <c r="J111" s="18"/>
    </row>
    <row r="112" spans="1:10" ht="13.5" customHeight="1" hidden="1">
      <c r="A112" s="1" t="s">
        <v>73</v>
      </c>
      <c r="B112" s="17"/>
      <c r="C112" s="12"/>
      <c r="D112" s="12" t="s">
        <v>51</v>
      </c>
      <c r="E112" s="24"/>
      <c r="F112" s="24"/>
      <c r="G112" s="24" t="s">
        <v>1</v>
      </c>
      <c r="H112" s="12">
        <f t="shared" si="2"/>
        <v>0</v>
      </c>
      <c r="I112" s="12">
        <v>0</v>
      </c>
      <c r="J112" s="18"/>
    </row>
    <row r="113" spans="1:10" ht="13.5" customHeight="1" hidden="1">
      <c r="A113" s="1" t="s">
        <v>74</v>
      </c>
      <c r="B113" s="17"/>
      <c r="C113" s="12"/>
      <c r="D113" s="12" t="s">
        <v>52</v>
      </c>
      <c r="E113" s="24"/>
      <c r="F113" s="24"/>
      <c r="G113" s="24" t="s">
        <v>1</v>
      </c>
      <c r="H113" s="12">
        <f t="shared" si="2"/>
        <v>0</v>
      </c>
      <c r="I113" s="12">
        <v>0</v>
      </c>
      <c r="J113" s="18"/>
    </row>
    <row r="114" spans="2:10" s="3" customFormat="1" ht="13.5" customHeight="1" hidden="1">
      <c r="B114" s="17"/>
      <c r="C114" s="12"/>
      <c r="D114" s="24" t="s">
        <v>18</v>
      </c>
      <c r="E114" s="24"/>
      <c r="F114" s="24"/>
      <c r="G114" s="24" t="s">
        <v>1</v>
      </c>
      <c r="H114" s="12">
        <f>SUM(H104:H113)</f>
        <v>144748</v>
      </c>
      <c r="I114" s="12">
        <f>SUM(I104:I113)</f>
        <v>144748.43</v>
      </c>
      <c r="J114" s="18"/>
    </row>
    <row r="115" spans="2:10" s="3" customFormat="1" ht="13.5" customHeight="1" hidden="1">
      <c r="B115" s="17"/>
      <c r="C115" s="12"/>
      <c r="D115" s="24"/>
      <c r="E115" s="24"/>
      <c r="F115" s="24"/>
      <c r="G115" s="24"/>
      <c r="H115" s="12"/>
      <c r="I115" s="12"/>
      <c r="J115" s="18"/>
    </row>
    <row r="116" spans="1:10" s="3" customFormat="1" ht="13.5" customHeight="1" hidden="1">
      <c r="A116" s="1"/>
      <c r="B116" s="17"/>
      <c r="C116" s="12" t="s">
        <v>140</v>
      </c>
      <c r="D116" s="12"/>
      <c r="E116" s="12"/>
      <c r="F116" s="12"/>
      <c r="G116" s="24"/>
      <c r="H116" s="12"/>
      <c r="I116" s="12"/>
      <c r="J116" s="18"/>
    </row>
    <row r="117" spans="1:10" s="3" customFormat="1" ht="13.5" customHeight="1" hidden="1">
      <c r="A117" s="1"/>
      <c r="B117" s="17"/>
      <c r="C117" s="24" t="s">
        <v>141</v>
      </c>
      <c r="D117" s="12"/>
      <c r="E117" s="24" t="s">
        <v>141</v>
      </c>
      <c r="F117" s="24"/>
      <c r="G117" s="24" t="s">
        <v>1</v>
      </c>
      <c r="H117" s="12"/>
      <c r="I117" s="12"/>
      <c r="J117" s="18"/>
    </row>
    <row r="118" spans="1:10" s="3" customFormat="1" ht="13.5" customHeight="1" hidden="1">
      <c r="A118" s="1" t="s">
        <v>142</v>
      </c>
      <c r="B118" s="17"/>
      <c r="C118" s="12"/>
      <c r="D118" s="24" t="s">
        <v>78</v>
      </c>
      <c r="E118" s="24"/>
      <c r="F118" s="24"/>
      <c r="G118" s="24" t="s">
        <v>1</v>
      </c>
      <c r="H118" s="12">
        <f>ROUND(Q118,round_as_displayed)</f>
        <v>0</v>
      </c>
      <c r="I118" s="12">
        <v>0</v>
      </c>
      <c r="J118" s="18"/>
    </row>
    <row r="119" spans="1:10" s="3" customFormat="1" ht="13.5" customHeight="1" hidden="1">
      <c r="A119" s="1" t="s">
        <v>143</v>
      </c>
      <c r="B119" s="17"/>
      <c r="C119" s="12"/>
      <c r="D119" s="24" t="s">
        <v>144</v>
      </c>
      <c r="E119" s="24"/>
      <c r="F119" s="24"/>
      <c r="G119" s="24" t="s">
        <v>1</v>
      </c>
      <c r="H119" s="12">
        <f>ROUND(I119,round_as_displayed)</f>
        <v>6679</v>
      </c>
      <c r="I119" s="12">
        <v>6679.48</v>
      </c>
      <c r="J119" s="18"/>
    </row>
    <row r="120" spans="1:10" s="3" customFormat="1" ht="13.5" customHeight="1" hidden="1">
      <c r="A120" s="3" t="s">
        <v>145</v>
      </c>
      <c r="B120" s="17"/>
      <c r="C120" s="12"/>
      <c r="D120" s="24" t="s">
        <v>146</v>
      </c>
      <c r="E120" s="24"/>
      <c r="F120" s="24"/>
      <c r="G120" s="24" t="s">
        <v>1</v>
      </c>
      <c r="H120" s="12">
        <f>ROUND(I120,round_as_displayed)</f>
        <v>-17980</v>
      </c>
      <c r="I120" s="12">
        <v>-17980</v>
      </c>
      <c r="J120" s="18"/>
    </row>
    <row r="121" spans="2:10" s="3" customFormat="1" ht="13.5" customHeight="1" hidden="1">
      <c r="B121" s="17"/>
      <c r="C121" s="12"/>
      <c r="D121" s="24" t="s">
        <v>79</v>
      </c>
      <c r="E121" s="24"/>
      <c r="F121" s="24"/>
      <c r="G121" s="24" t="s">
        <v>1</v>
      </c>
      <c r="H121" s="12">
        <f>SUM(H118:H120)</f>
        <v>-11301</v>
      </c>
      <c r="I121" s="12"/>
      <c r="J121" s="18"/>
    </row>
    <row r="122" spans="2:10" s="3" customFormat="1" ht="14.25" customHeight="1" hidden="1" thickBot="1">
      <c r="B122" s="17"/>
      <c r="C122" s="12"/>
      <c r="D122" s="24"/>
      <c r="E122" s="24"/>
      <c r="F122" s="24"/>
      <c r="G122" s="24"/>
      <c r="H122" s="12"/>
      <c r="I122" s="12"/>
      <c r="J122" s="18"/>
    </row>
    <row r="123" spans="2:10" ht="12" hidden="1">
      <c r="B123" s="17"/>
      <c r="C123" s="12"/>
      <c r="D123" s="12"/>
      <c r="E123" s="12"/>
      <c r="F123" s="12"/>
      <c r="G123" s="24" t="s">
        <v>1</v>
      </c>
      <c r="H123" s="12"/>
      <c r="I123" s="12"/>
      <c r="J123" s="18"/>
    </row>
    <row r="124" spans="2:10" ht="12" hidden="1">
      <c r="B124" s="17"/>
      <c r="C124" s="24" t="s">
        <v>80</v>
      </c>
      <c r="D124" s="12"/>
      <c r="E124" s="24"/>
      <c r="F124" s="24"/>
      <c r="G124" s="24" t="s">
        <v>1</v>
      </c>
      <c r="H124" s="12"/>
      <c r="I124" s="12"/>
      <c r="J124" s="18"/>
    </row>
    <row r="125" spans="1:10" ht="12" hidden="1">
      <c r="A125" s="1" t="s">
        <v>117</v>
      </c>
      <c r="B125" s="17"/>
      <c r="C125" s="12"/>
      <c r="D125" s="24" t="s">
        <v>78</v>
      </c>
      <c r="E125" s="24"/>
      <c r="F125" s="24"/>
      <c r="G125" s="24" t="s">
        <v>1</v>
      </c>
      <c r="H125" s="12">
        <f>ROUND(I125,round_as_displayed)</f>
        <v>-1119172</v>
      </c>
      <c r="I125" s="12">
        <v>-1119171.82</v>
      </c>
      <c r="J125" s="18"/>
    </row>
    <row r="126" spans="2:10" ht="12" hidden="1">
      <c r="B126" s="17"/>
      <c r="C126" s="12"/>
      <c r="D126" s="24" t="s">
        <v>83</v>
      </c>
      <c r="E126" s="24"/>
      <c r="F126" s="24"/>
      <c r="G126" s="24" t="s">
        <v>1</v>
      </c>
      <c r="H126" s="12">
        <f>(H49+H76)-H65</f>
        <v>-1149124</v>
      </c>
      <c r="I126" s="12">
        <f>(I49+I76)-I65</f>
        <v>4.708406026209131E+304</v>
      </c>
      <c r="J126" s="18"/>
    </row>
    <row r="127" spans="1:10" s="3" customFormat="1" ht="12" hidden="1">
      <c r="A127" s="3" t="s">
        <v>128</v>
      </c>
      <c r="B127" s="17"/>
      <c r="C127" s="12"/>
      <c r="D127" s="24" t="s">
        <v>8</v>
      </c>
      <c r="E127" s="24"/>
      <c r="F127" s="24"/>
      <c r="G127" s="24" t="s">
        <v>1</v>
      </c>
      <c r="H127" s="12">
        <f>ROUND(I127,round_as_displayed)</f>
        <v>0</v>
      </c>
      <c r="I127" s="12">
        <v>0</v>
      </c>
      <c r="J127" s="18"/>
    </row>
    <row r="128" spans="2:10" s="3" customFormat="1" ht="12" hidden="1">
      <c r="B128" s="17"/>
      <c r="C128" s="12"/>
      <c r="D128" s="24" t="s">
        <v>79</v>
      </c>
      <c r="E128" s="24"/>
      <c r="F128" s="24"/>
      <c r="G128" s="24" t="s">
        <v>1</v>
      </c>
      <c r="H128" s="12">
        <f>SUM(H125:H127)</f>
        <v>-2268296</v>
      </c>
      <c r="I128" s="12">
        <f>SUM(I125:I127)</f>
        <v>4.708406026209131E+304</v>
      </c>
      <c r="J128" s="18"/>
    </row>
    <row r="129" spans="2:10" s="3" customFormat="1" ht="12" hidden="1">
      <c r="B129" s="17"/>
      <c r="C129" s="12"/>
      <c r="D129" s="24" t="s">
        <v>147</v>
      </c>
      <c r="E129" s="24"/>
      <c r="F129" s="24"/>
      <c r="G129" s="26" t="s">
        <v>0</v>
      </c>
      <c r="H129" s="12">
        <f>+H128+H121</f>
        <v>-2279597</v>
      </c>
      <c r="I129" s="12"/>
      <c r="J129" s="18"/>
    </row>
    <row r="130" spans="2:10" ht="12" hidden="1">
      <c r="B130" s="17"/>
      <c r="C130" s="12"/>
      <c r="D130" s="12"/>
      <c r="E130" s="12"/>
      <c r="F130" s="12"/>
      <c r="G130" s="24"/>
      <c r="H130" s="12"/>
      <c r="I130" s="12"/>
      <c r="J130" s="18"/>
    </row>
    <row r="131" spans="2:10" ht="12" hidden="1">
      <c r="B131" s="17"/>
      <c r="C131" s="12"/>
      <c r="D131" s="24" t="s">
        <v>123</v>
      </c>
      <c r="E131" s="24"/>
      <c r="F131" s="24"/>
      <c r="G131" s="24" t="s">
        <v>1</v>
      </c>
      <c r="H131" s="12">
        <f>H114+H129</f>
        <v>-2134849</v>
      </c>
      <c r="I131" s="12">
        <f>I114+I128</f>
        <v>4.708406026209131E+304</v>
      </c>
      <c r="J131" s="18"/>
    </row>
    <row r="132" spans="1:10" ht="12" hidden="1">
      <c r="A132" s="1" t="s">
        <v>53</v>
      </c>
      <c r="B132" s="17"/>
      <c r="C132" s="12"/>
      <c r="D132" s="12"/>
      <c r="E132" s="12"/>
      <c r="F132" s="12"/>
      <c r="G132" s="24" t="s">
        <v>1</v>
      </c>
      <c r="H132" s="12"/>
      <c r="I132" s="12"/>
      <c r="J132" s="18"/>
    </row>
    <row r="133" spans="1:10" ht="12" hidden="1">
      <c r="A133" s="3"/>
      <c r="B133" s="17"/>
      <c r="C133" s="12"/>
      <c r="D133" s="24" t="s">
        <v>139</v>
      </c>
      <c r="E133" s="12"/>
      <c r="F133" s="12"/>
      <c r="G133" s="24" t="s">
        <v>1</v>
      </c>
      <c r="H133" s="12">
        <f>H101-H131</f>
        <v>835929</v>
      </c>
      <c r="I133" s="12">
        <f>H133</f>
        <v>835929</v>
      </c>
      <c r="J133" s="18"/>
    </row>
    <row r="134" spans="2:10" ht="12" hidden="1">
      <c r="B134" s="17"/>
      <c r="C134" s="12"/>
      <c r="D134" s="12"/>
      <c r="E134" s="12"/>
      <c r="F134" s="12"/>
      <c r="G134" s="24" t="s">
        <v>1</v>
      </c>
      <c r="H134" s="12"/>
      <c r="I134" s="12"/>
      <c r="J134" s="18"/>
    </row>
    <row r="135" spans="2:10" ht="12" hidden="1">
      <c r="B135" s="17"/>
      <c r="C135" s="12"/>
      <c r="D135" s="12"/>
      <c r="E135" s="12"/>
      <c r="F135" s="12"/>
      <c r="G135" s="24" t="s">
        <v>1</v>
      </c>
      <c r="H135" s="12"/>
      <c r="I135" s="12"/>
      <c r="J135" s="18"/>
    </row>
    <row r="136" spans="2:12" ht="12.75">
      <c r="B136" s="42" t="s">
        <v>208</v>
      </c>
      <c r="C136" s="43"/>
      <c r="D136" s="43"/>
      <c r="E136" s="43"/>
      <c r="F136" s="43"/>
      <c r="G136" s="43"/>
      <c r="H136" s="43"/>
      <c r="I136" s="43"/>
      <c r="J136" s="44"/>
      <c r="K136" s="9"/>
      <c r="L136" s="9"/>
    </row>
    <row r="137" spans="2:12" ht="12.75">
      <c r="B137" s="45" t="s">
        <v>211</v>
      </c>
      <c r="C137" s="43"/>
      <c r="D137" s="43"/>
      <c r="E137" s="43"/>
      <c r="F137" s="43"/>
      <c r="G137" s="43"/>
      <c r="H137" s="43"/>
      <c r="I137" s="43"/>
      <c r="J137" s="44"/>
      <c r="K137" s="9"/>
      <c r="L137" s="9"/>
    </row>
    <row r="138" spans="2:12" ht="4.5" customHeight="1" thickBot="1">
      <c r="B138" s="27"/>
      <c r="C138" s="28"/>
      <c r="D138" s="28"/>
      <c r="E138" s="28"/>
      <c r="F138" s="28"/>
      <c r="G138" s="28"/>
      <c r="H138" s="28"/>
      <c r="I138" s="28"/>
      <c r="J138" s="29"/>
      <c r="K138" s="9"/>
      <c r="L138" s="9"/>
    </row>
    <row r="141" spans="2:10" ht="12">
      <c r="B141" s="32"/>
      <c r="C141" s="32" t="s">
        <v>6</v>
      </c>
      <c r="D141" s="32"/>
      <c r="E141" s="32"/>
      <c r="F141" s="32"/>
      <c r="G141" s="32"/>
      <c r="H141" s="32"/>
      <c r="I141" s="32"/>
      <c r="J141" s="32"/>
    </row>
    <row r="142" spans="4:12" ht="12">
      <c r="D142" s="1" t="s">
        <v>14</v>
      </c>
      <c r="G142" s="30" t="s">
        <v>0</v>
      </c>
      <c r="H142" s="23">
        <v>-3062161</v>
      </c>
      <c r="I142" s="5" t="s">
        <v>10</v>
      </c>
      <c r="L142" s="5"/>
    </row>
    <row r="143" spans="2:10" ht="12">
      <c r="B143" s="32"/>
      <c r="C143" s="32"/>
      <c r="D143" s="32" t="s">
        <v>15</v>
      </c>
      <c r="E143" s="32"/>
      <c r="F143" s="32"/>
      <c r="G143" s="39" t="s">
        <v>0</v>
      </c>
      <c r="H143" s="32">
        <v>92013</v>
      </c>
      <c r="I143" s="32" t="s">
        <v>1</v>
      </c>
      <c r="J143" s="32"/>
    </row>
    <row r="144" spans="4:9" ht="12">
      <c r="D144" s="1" t="s">
        <v>34</v>
      </c>
      <c r="G144" s="30" t="s">
        <v>0</v>
      </c>
      <c r="H144" s="1">
        <v>33353</v>
      </c>
      <c r="I144" s="1" t="s">
        <v>1</v>
      </c>
    </row>
    <row r="145" spans="2:10" ht="12">
      <c r="B145" s="32"/>
      <c r="C145" s="32"/>
      <c r="D145" s="32" t="s">
        <v>32</v>
      </c>
      <c r="E145" s="32"/>
      <c r="F145" s="32"/>
      <c r="G145" s="39" t="s">
        <v>0</v>
      </c>
      <c r="H145" s="40">
        <v>29038</v>
      </c>
      <c r="I145" s="32" t="s">
        <v>1</v>
      </c>
      <c r="J145" s="34"/>
    </row>
    <row r="146" spans="4:10" ht="12">
      <c r="D146" s="1" t="s">
        <v>196</v>
      </c>
      <c r="G146" s="30" t="s">
        <v>0</v>
      </c>
      <c r="H146" s="8">
        <f>SUM(H142:H145)</f>
        <v>-2907757</v>
      </c>
      <c r="I146" s="1" t="s">
        <v>1</v>
      </c>
      <c r="J146" s="3"/>
    </row>
    <row r="147" spans="2:10" ht="12">
      <c r="B147" s="32"/>
      <c r="C147" s="32"/>
      <c r="D147" s="32"/>
      <c r="E147" s="32"/>
      <c r="F147" s="32"/>
      <c r="G147" s="39" t="s">
        <v>0</v>
      </c>
      <c r="H147" s="32"/>
      <c r="I147" s="32" t="s">
        <v>1</v>
      </c>
      <c r="J147" s="34"/>
    </row>
    <row r="148" spans="3:10" ht="12">
      <c r="C148" s="1" t="s">
        <v>191</v>
      </c>
      <c r="G148" s="30" t="s">
        <v>0</v>
      </c>
      <c r="I148" s="1" t="s">
        <v>1</v>
      </c>
      <c r="J148" s="3"/>
    </row>
    <row r="149" spans="2:10" ht="12">
      <c r="B149" s="32"/>
      <c r="C149" s="32"/>
      <c r="D149" s="32" t="s">
        <v>17</v>
      </c>
      <c r="E149" s="32"/>
      <c r="F149" s="32"/>
      <c r="G149" s="39" t="s">
        <v>0</v>
      </c>
      <c r="H149" s="32">
        <f>96825+306</f>
        <v>97131</v>
      </c>
      <c r="I149" s="32" t="s">
        <v>1</v>
      </c>
      <c r="J149" s="34"/>
    </row>
    <row r="150" spans="4:10" ht="12">
      <c r="D150" s="1" t="s">
        <v>49</v>
      </c>
      <c r="G150" s="30" t="s">
        <v>0</v>
      </c>
      <c r="H150" s="31">
        <v>92262</v>
      </c>
      <c r="I150" s="1" t="s">
        <v>1</v>
      </c>
      <c r="J150" s="3"/>
    </row>
    <row r="151" spans="2:10" ht="12.75" customHeight="1">
      <c r="B151" s="32"/>
      <c r="C151" s="32"/>
      <c r="D151" s="32" t="s">
        <v>197</v>
      </c>
      <c r="E151" s="32"/>
      <c r="F151" s="32"/>
      <c r="G151" s="39" t="s">
        <v>0</v>
      </c>
      <c r="H151" s="40">
        <f>SUM(H149:H150)</f>
        <v>189393</v>
      </c>
      <c r="I151" s="32" t="s">
        <v>1</v>
      </c>
      <c r="J151" s="34"/>
    </row>
    <row r="152" spans="7:10" ht="12">
      <c r="G152" s="30" t="s">
        <v>0</v>
      </c>
      <c r="I152" s="1" t="s">
        <v>1</v>
      </c>
      <c r="J152" s="3"/>
    </row>
    <row r="153" spans="2:12" ht="12.75" thickBot="1">
      <c r="B153" s="32"/>
      <c r="C153" s="32"/>
      <c r="D153" s="32" t="s">
        <v>198</v>
      </c>
      <c r="E153" s="32"/>
      <c r="F153" s="32"/>
      <c r="G153" s="39" t="s">
        <v>0</v>
      </c>
      <c r="H153" s="37">
        <f>+H146-H151</f>
        <v>-3097150</v>
      </c>
      <c r="I153" s="33" t="s">
        <v>10</v>
      </c>
      <c r="J153" s="34"/>
      <c r="L153" s="5"/>
    </row>
    <row r="154" spans="2:12" ht="12.75" thickTop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ht="12.75" thickBo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ht="4.5" customHeight="1">
      <c r="B156" s="13"/>
      <c r="C156" s="14"/>
      <c r="D156" s="14"/>
      <c r="E156" s="14"/>
      <c r="F156" s="14"/>
      <c r="G156" s="14"/>
      <c r="H156" s="14"/>
      <c r="I156" s="14"/>
      <c r="J156" s="16"/>
      <c r="K156" s="10"/>
      <c r="L156" s="10"/>
    </row>
    <row r="157" spans="2:12" ht="12.75">
      <c r="B157" s="42" t="s">
        <v>192</v>
      </c>
      <c r="C157" s="43"/>
      <c r="D157" s="43"/>
      <c r="E157" s="43"/>
      <c r="F157" s="43"/>
      <c r="G157" s="43"/>
      <c r="H157" s="43"/>
      <c r="I157" s="43"/>
      <c r="J157" s="44"/>
      <c r="K157" s="9"/>
      <c r="L157" s="9"/>
    </row>
    <row r="158" spans="2:12" ht="12.75">
      <c r="B158" s="42" t="s">
        <v>212</v>
      </c>
      <c r="C158" s="43"/>
      <c r="D158" s="43"/>
      <c r="E158" s="43"/>
      <c r="F158" s="43"/>
      <c r="G158" s="43"/>
      <c r="H158" s="43"/>
      <c r="I158" s="43"/>
      <c r="J158" s="44"/>
      <c r="K158" s="11"/>
      <c r="L158" s="11"/>
    </row>
    <row r="159" spans="2:12" ht="4.5" customHeight="1" thickBot="1">
      <c r="B159" s="19"/>
      <c r="C159" s="28"/>
      <c r="D159" s="28"/>
      <c r="E159" s="28"/>
      <c r="F159" s="28"/>
      <c r="G159" s="28"/>
      <c r="H159" s="28"/>
      <c r="I159" s="28"/>
      <c r="J159" s="29"/>
      <c r="K159" s="11"/>
      <c r="L159" s="11"/>
    </row>
    <row r="160" spans="2:12" ht="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ht="1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0" ht="12">
      <c r="B162" s="32"/>
      <c r="C162" s="32" t="s">
        <v>140</v>
      </c>
      <c r="D162" s="32"/>
      <c r="E162" s="32"/>
      <c r="F162" s="32"/>
      <c r="G162" s="32"/>
      <c r="H162" s="32"/>
      <c r="I162" s="32"/>
      <c r="J162" s="32"/>
    </row>
    <row r="163" ht="12">
      <c r="D163" s="1" t="s">
        <v>80</v>
      </c>
    </row>
    <row r="164" spans="2:12" ht="12">
      <c r="B164" s="32"/>
      <c r="C164" s="32"/>
      <c r="D164" s="32" t="s">
        <v>199</v>
      </c>
      <c r="E164" s="32"/>
      <c r="F164" s="32"/>
      <c r="G164" s="39" t="s">
        <v>0</v>
      </c>
      <c r="H164" s="41">
        <v>-2113281</v>
      </c>
      <c r="I164" s="33" t="s">
        <v>10</v>
      </c>
      <c r="J164" s="32"/>
      <c r="L164" s="5"/>
    </row>
    <row r="165" spans="4:9" ht="12">
      <c r="D165" s="1" t="s">
        <v>200</v>
      </c>
      <c r="G165" s="30" t="s">
        <v>0</v>
      </c>
      <c r="H165" s="1">
        <v>-1149124</v>
      </c>
      <c r="I165" s="1" t="s">
        <v>1</v>
      </c>
    </row>
    <row r="166" spans="4:9" ht="12" hidden="1">
      <c r="D166" s="1" t="s">
        <v>194</v>
      </c>
      <c r="G166" s="30" t="s">
        <v>0</v>
      </c>
      <c r="I166" s="1" t="s">
        <v>1</v>
      </c>
    </row>
    <row r="167" spans="2:10" ht="12">
      <c r="B167" s="32"/>
      <c r="C167" s="32"/>
      <c r="D167" s="32" t="s">
        <v>213</v>
      </c>
      <c r="E167" s="32"/>
      <c r="F167" s="32"/>
      <c r="G167" s="39" t="s">
        <v>0</v>
      </c>
      <c r="H167" s="40">
        <v>150000</v>
      </c>
      <c r="I167" s="32" t="s">
        <v>1</v>
      </c>
      <c r="J167" s="32"/>
    </row>
    <row r="168" spans="4:9" ht="12">
      <c r="D168" s="1" t="s">
        <v>201</v>
      </c>
      <c r="G168" s="30" t="s">
        <v>0</v>
      </c>
      <c r="H168" s="8">
        <f>SUM(H164:H167)</f>
        <v>-3112405</v>
      </c>
      <c r="I168" s="32" t="s">
        <v>1</v>
      </c>
    </row>
    <row r="169" spans="2:10" ht="12">
      <c r="B169" s="32"/>
      <c r="C169" s="32"/>
      <c r="D169" s="32"/>
      <c r="E169" s="32"/>
      <c r="F169" s="32"/>
      <c r="G169" s="39" t="s">
        <v>0</v>
      </c>
      <c r="H169" s="32"/>
      <c r="I169" s="32"/>
      <c r="J169" s="32"/>
    </row>
    <row r="170" spans="4:9" ht="12">
      <c r="D170" s="1" t="s">
        <v>141</v>
      </c>
      <c r="G170" s="30" t="s">
        <v>0</v>
      </c>
      <c r="I170" s="1" t="s">
        <v>1</v>
      </c>
    </row>
    <row r="171" spans="2:10" ht="12">
      <c r="B171" s="32"/>
      <c r="C171" s="32"/>
      <c r="D171" s="32" t="s">
        <v>199</v>
      </c>
      <c r="E171" s="32"/>
      <c r="F171" s="32"/>
      <c r="G171" s="39" t="s">
        <v>0</v>
      </c>
      <c r="H171" s="32">
        <v>0</v>
      </c>
      <c r="I171" s="32" t="s">
        <v>1</v>
      </c>
      <c r="J171" s="32"/>
    </row>
    <row r="172" spans="4:9" ht="12">
      <c r="D172" s="1" t="s">
        <v>202</v>
      </c>
      <c r="G172" s="30" t="s">
        <v>0</v>
      </c>
      <c r="H172" s="1">
        <v>15255</v>
      </c>
      <c r="I172" s="1" t="s">
        <v>1</v>
      </c>
    </row>
    <row r="173" spans="2:10" ht="12" hidden="1">
      <c r="B173" s="32"/>
      <c r="C173" s="32"/>
      <c r="D173" s="32" t="s">
        <v>203</v>
      </c>
      <c r="E173" s="32"/>
      <c r="F173" s="32"/>
      <c r="G173" s="39" t="s">
        <v>0</v>
      </c>
      <c r="H173" s="32"/>
      <c r="I173" s="32" t="s">
        <v>1</v>
      </c>
      <c r="J173" s="32"/>
    </row>
    <row r="174" spans="4:9" ht="12" hidden="1">
      <c r="D174" s="1" t="s">
        <v>204</v>
      </c>
      <c r="G174" s="30" t="s">
        <v>0</v>
      </c>
      <c r="H174" s="31"/>
      <c r="I174" s="1" t="s">
        <v>1</v>
      </c>
    </row>
    <row r="175" spans="2:10" ht="12">
      <c r="B175" s="32"/>
      <c r="C175" s="32"/>
      <c r="D175" s="32" t="s">
        <v>201</v>
      </c>
      <c r="E175" s="32"/>
      <c r="F175" s="32"/>
      <c r="G175" s="39" t="s">
        <v>0</v>
      </c>
      <c r="H175" s="35">
        <f>SUM(H171:H174)</f>
        <v>15255</v>
      </c>
      <c r="I175" s="32" t="s">
        <v>1</v>
      </c>
      <c r="J175" s="32"/>
    </row>
    <row r="176" spans="7:9" ht="12">
      <c r="G176" s="30" t="s">
        <v>0</v>
      </c>
      <c r="I176" s="1" t="s">
        <v>1</v>
      </c>
    </row>
    <row r="177" spans="2:12" ht="12.75" thickBot="1">
      <c r="B177" s="32"/>
      <c r="C177" s="32"/>
      <c r="D177" s="32" t="s">
        <v>205</v>
      </c>
      <c r="E177" s="32"/>
      <c r="F177" s="32"/>
      <c r="G177" s="39" t="s">
        <v>0</v>
      </c>
      <c r="H177" s="37">
        <f>+H168+H175</f>
        <v>-3097150</v>
      </c>
      <c r="I177" s="33" t="s">
        <v>10</v>
      </c>
      <c r="J177" s="32"/>
      <c r="L177" s="5"/>
    </row>
    <row r="178" ht="12.75" thickTop="1"/>
  </sheetData>
  <sheetProtection/>
  <mergeCells count="8">
    <mergeCell ref="B4:J4"/>
    <mergeCell ref="B5:J5"/>
    <mergeCell ref="B157:J157"/>
    <mergeCell ref="B158:J158"/>
    <mergeCell ref="B7:J7"/>
    <mergeCell ref="B8:J8"/>
    <mergeCell ref="B136:J136"/>
    <mergeCell ref="B137:J137"/>
  </mergeCells>
  <printOptions horizontalCentered="1"/>
  <pageMargins left="0.5" right="0.5" top="0.5" bottom="0.5" header="0.5" footer="0.5"/>
  <pageSetup fitToHeight="0" horizontalDpi="600" verticalDpi="600" orientation="landscape" scale="95" r:id="rId1"/>
  <headerFooter alignWithMargins="0">
    <oddHeader xml:space="preserve">&amp;C&amp;"Times New Roman,Bold"&amp;16
&amp;R
 &amp;"Times New Roman,Bold" </oddHeader>
  </headerFooter>
  <rowBreaks count="1" manualBreakCount="1">
    <brk id="7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D14" sqref="D14"/>
    </sheetView>
  </sheetViews>
  <sheetFormatPr defaultColWidth="9.140625" defaultRowHeight="12.75"/>
  <sheetData/>
  <sheetProtection/>
  <printOptions horizontalCentered="1"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eparfait</cp:lastModifiedBy>
  <cp:lastPrinted>2007-12-07T14:29:54Z</cp:lastPrinted>
  <dcterms:created xsi:type="dcterms:W3CDTF">1999-07-13T23:41:35Z</dcterms:created>
  <dcterms:modified xsi:type="dcterms:W3CDTF">2007-12-07T14:36:58Z</dcterms:modified>
  <cp:category/>
  <cp:version/>
  <cp:contentType/>
  <cp:contentStatus/>
</cp:coreProperties>
</file>