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penn'!$A$13:$O$148</definedName>
    <definedName name="PAM">'c2a penn'!#REF!</definedName>
    <definedName name="_xlnm.Print_Area" localSheetId="0">'c2a penn'!$A$13:$O$148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<sst xmlns="http://schemas.openxmlformats.org/spreadsheetml/2006/main" count="255" uniqueCount="124">
  <si>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</si>
  <si>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</si>
  <si>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</si>
  <si>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</si>
  <si>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</si>
  <si>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</si>
  <si>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</si>
  <si>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</si>
  <si>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</si>
  <si>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</si>
  <si>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</si>
  <si>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</si>
  <si>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    Allocation from System for general 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</si>
  <si>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</si>
  <si>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</si>
  <si>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</si>
  <si>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</si>
  <si>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</si>
  <si>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</si>
  <si>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</si>
  <si>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</si>
  <si>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Autonomic neuroscience laboratory</t>
  </si>
  <si>
    <t xml:space="preserve">     DNA damage and repair</t>
  </si>
  <si>
    <t xml:space="preserve">     Experimental obesity lab</t>
  </si>
  <si>
    <t xml:space="preserve">     Functional genomics</t>
  </si>
  <si>
    <t xml:space="preserve">     Human genomics </t>
  </si>
  <si>
    <t xml:space="preserve">     Molecular genetics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</si>
  <si>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</si>
  <si>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</si>
  <si>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</si>
  <si>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</si>
  <si>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</si>
  <si>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</si>
  <si>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</si>
  <si>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</si>
  <si>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</si>
  <si>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</si>
  <si>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Body composition laboratory</t>
  </si>
  <si>
    <t xml:space="preserve">     Clinical research</t>
  </si>
  <si>
    <t xml:space="preserve">     Endocrinology laboratory</t>
  </si>
  <si>
    <t xml:space="preserve">     Gender and smoking behavior</t>
  </si>
  <si>
    <t xml:space="preserve">     Health and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</si>
  <si>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</si>
  <si>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</si>
  <si>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</si>
  <si>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</si>
  <si>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MRS laboratory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</si>
  <si>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</si>
  <si>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</si>
  <si>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</si>
  <si>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</si>
  <si>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</si>
  <si>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</si>
  <si>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</si>
  <si>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Cell culture core</t>
  </si>
  <si>
    <t xml:space="preserve">     Comparative biology core</t>
  </si>
  <si>
    <t xml:space="preserve">     Comparative metabolic core</t>
  </si>
  <si>
    <t xml:space="preserve">     Genomics core</t>
  </si>
  <si>
    <t xml:space="preserve">     Proteomics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</si>
  <si>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</si>
  <si>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</si>
  <si>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</si>
  <si>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</si>
  <si>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Biostatistics and data management core</t>
  </si>
  <si>
    <t xml:space="preserve">     Clinical chemistry core</t>
  </si>
  <si>
    <t xml:space="preserve">     Dietary assessment and food analysis core</t>
  </si>
  <si>
    <t xml:space="preserve">     Metabolic kitchen core</t>
  </si>
  <si>
    <t xml:space="preserve">     Out-patient clinic</t>
  </si>
  <si>
    <t xml:space="preserve">        Total clinical research support</t>
  </si>
  <si>
    <t xml:space="preserve">          Total academic support</t>
  </si>
  <si>
    <t xml:space="preserve">     Executive Director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</si>
  <si>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</si>
  <si>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</si>
  <si>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</si>
  <si>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</si>
  <si>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</si>
  <si>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</si>
  <si>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</si>
  <si>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</si>
  <si>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</si>
  <si>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</si>
  <si>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</si>
  <si>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</si>
  <si>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</si>
  <si>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Blood brain barrier</t>
  </si>
  <si>
    <t xml:space="preserve">     Neurotrauma and nutrition</t>
  </si>
  <si>
    <t xml:space="preserve">     Nutritional neuroscience and aging</t>
  </si>
  <si>
    <t xml:space="preserve">     Regenerative biology</t>
  </si>
  <si>
    <t xml:space="preserve">     Preventive medicine</t>
  </si>
  <si>
    <t xml:space="preserve">     Cell biology imaging core</t>
  </si>
  <si>
    <t xml:space="preserve">     Exercise testing</t>
  </si>
  <si>
    <t xml:space="preserve">     Research kitchen core</t>
  </si>
  <si>
    <t xml:space="preserve">     Custodial</t>
  </si>
  <si>
    <t xml:space="preserve">     Insurance </t>
  </si>
  <si>
    <t xml:space="preserve">     Recruiting core</t>
  </si>
  <si>
    <t xml:space="preserve">            Total educational and general expenditures</t>
  </si>
  <si>
    <t xml:space="preserve">     Diabetes</t>
  </si>
  <si>
    <t xml:space="preserve">     Transgenics</t>
  </si>
  <si>
    <t xml:space="preserve">     Social epidemiology</t>
  </si>
  <si>
    <t xml:space="preserve">     Associate Executive Director for population science</t>
  </si>
  <si>
    <t xml:space="preserve">     Inflammation and neurodegeneration</t>
  </si>
  <si>
    <t xml:space="preserve">     Protein structural biology</t>
  </si>
  <si>
    <t xml:space="preserve">     Stem cell laboratory</t>
  </si>
  <si>
    <t xml:space="preserve">     Tissue culture core</t>
  </si>
  <si>
    <t xml:space="preserve">     Maternal biology</t>
  </si>
  <si>
    <t xml:space="preserve">     Ubiquitin lab</t>
  </si>
  <si>
    <t xml:space="preserve">   Library</t>
  </si>
  <si>
    <t xml:space="preserve">       administrative expenditures</t>
  </si>
  <si>
    <t>ANALYSIS C-2A</t>
  </si>
  <si>
    <t>Current Unrestricted Fund Expenditures</t>
  </si>
  <si>
    <t xml:space="preserve">     Antioxidant and gene regulation laboratory</t>
  </si>
  <si>
    <t xml:space="preserve">     Viruses and obesity</t>
  </si>
  <si>
    <t xml:space="preserve">     Walking behavior</t>
  </si>
  <si>
    <t xml:space="preserve">     Regulation gene expression</t>
  </si>
  <si>
    <t xml:space="preserve">     Ingestive behavior</t>
  </si>
  <si>
    <t xml:space="preserve">        Total population science</t>
  </si>
  <si>
    <t>Population science-</t>
  </si>
  <si>
    <t>For the year ended June 30, 2010</t>
  </si>
  <si>
    <t xml:space="preserve">     Nutrition and neural signaling</t>
  </si>
  <si>
    <t xml:space="preserve">     Proteomics</t>
  </si>
  <si>
    <t xml:space="preserve">     Dietary assessment and food analysis</t>
  </si>
  <si>
    <t xml:space="preserve">     Biostatistics</t>
  </si>
  <si>
    <t xml:space="preserve">     Molecular genetics core</t>
  </si>
  <si>
    <t xml:space="preserve">            Total expenditures and transfers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</si>
</sst>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41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43" fontId="6" fillId="0" borderId="0" xfId="42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57150</xdr:rowOff>
    </xdr:from>
    <xdr:to>
      <xdr:col>2</xdr:col>
      <xdr:colOff>28575</xdr:colOff>
      <xdr:row>7</xdr:row>
      <xdr:rowOff>114300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2952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62"/>
  <sheetViews>
    <sheetView showGridLines="0" tabSelected="1" defaultGridColor="0" zoomScale="76" zoomScaleNormal="76" colorId="22" workbookViewId="0" topLeftCell="A1">
      <selection activeCell="A11" sqref="A11"/>
    </sheetView>
  </sheetViews>
  <sheetFormatPr defaultColWidth="9.140625" defaultRowHeight="12"/>
  <cols>
    <col min="1" max="1" width="44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9.00390625" style="1" customWidth="1"/>
  </cols>
  <sheetData>
    <row r="1" spans="1:256" s="4" customFormat="1" ht="12">
      <c r="A1" s="3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10.5" customHeight="1">
      <c r="A2" s="3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16.5">
      <c r="A3" s="39"/>
      <c r="B3" s="8"/>
      <c r="C3" s="40" t="s">
        <v>108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" customFormat="1" ht="8.25" customHeight="1">
      <c r="A4" s="39"/>
      <c r="B4" s="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5" customFormat="1" ht="16.5">
      <c r="A5" s="39"/>
      <c r="B5" s="9"/>
      <c r="C5" s="40" t="s">
        <v>109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5" customFormat="1" ht="16.5">
      <c r="A6" s="39"/>
      <c r="B6" s="8"/>
      <c r="C6" s="40" t="s">
        <v>117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0.5" customHeight="1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" customFormat="1" ht="12">
      <c r="A8" s="3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9" s="31" customFormat="1" ht="13.5">
      <c r="A10" s="15"/>
      <c r="B10" s="15"/>
      <c r="C10" s="15"/>
      <c r="D10" s="15"/>
      <c r="E10" s="15"/>
      <c r="F10" s="15"/>
      <c r="G10" s="15"/>
      <c r="H10" s="15"/>
      <c r="I10" s="28" t="s">
        <v>0</v>
      </c>
      <c r="J10" s="15"/>
      <c r="K10" s="15"/>
      <c r="L10" s="15"/>
      <c r="M10" s="28" t="s">
        <v>1</v>
      </c>
      <c r="N10" s="15"/>
      <c r="O10" s="15"/>
      <c r="P10" s="15"/>
      <c r="Q10" s="15"/>
      <c r="R10" s="15"/>
      <c r="S10" s="15"/>
    </row>
    <row r="11" spans="1:19" s="31" customFormat="1" ht="12.75" customHeight="1">
      <c r="A11" s="15"/>
      <c r="B11" s="15"/>
      <c r="C11" s="29" t="s">
        <v>2</v>
      </c>
      <c r="D11" s="30"/>
      <c r="E11" s="29" t="s">
        <v>3</v>
      </c>
      <c r="F11" s="30"/>
      <c r="G11" s="29" t="s">
        <v>4</v>
      </c>
      <c r="H11" s="30"/>
      <c r="I11" s="29" t="s">
        <v>5</v>
      </c>
      <c r="J11" s="30"/>
      <c r="K11" s="29" t="s">
        <v>6</v>
      </c>
      <c r="L11" s="30"/>
      <c r="M11" s="29" t="s">
        <v>7</v>
      </c>
      <c r="N11" s="30"/>
      <c r="O11" s="29" t="s">
        <v>8</v>
      </c>
      <c r="P11" s="15"/>
      <c r="Q11" s="15"/>
      <c r="R11" s="15"/>
      <c r="S11" s="15"/>
    </row>
    <row r="12" spans="1:19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9" customFormat="1" ht="13.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9" customFormat="1" ht="13.5" customHeight="1">
      <c r="A15" s="16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9" customFormat="1" ht="13.5" customHeight="1">
      <c r="A16" s="16" t="s">
        <v>18</v>
      </c>
      <c r="B16" s="17" t="s">
        <v>9</v>
      </c>
      <c r="C16" s="16"/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6" t="s">
        <v>9</v>
      </c>
      <c r="O16" s="16" t="s">
        <v>9</v>
      </c>
      <c r="P16" s="16"/>
      <c r="Q16" s="16"/>
      <c r="R16" s="16"/>
      <c r="S16" s="16"/>
    </row>
    <row r="17" spans="1:19" s="19" customFormat="1" ht="13.5" customHeight="1">
      <c r="A17" s="16" t="s">
        <v>19</v>
      </c>
      <c r="B17" s="17"/>
      <c r="C17" s="32">
        <f aca="true" t="shared" si="0" ref="C17:C47">SUM(E17:O17)</f>
        <v>478155</v>
      </c>
      <c r="D17" s="32"/>
      <c r="E17" s="32">
        <v>228199</v>
      </c>
      <c r="F17" s="32"/>
      <c r="G17" s="32">
        <v>38544</v>
      </c>
      <c r="H17" s="32"/>
      <c r="I17" s="32">
        <v>44147</v>
      </c>
      <c r="J17" s="32"/>
      <c r="K17" s="32">
        <v>1500</v>
      </c>
      <c r="L17" s="32"/>
      <c r="M17" s="32">
        <v>165765</v>
      </c>
      <c r="N17" s="32"/>
      <c r="O17" s="32">
        <v>0</v>
      </c>
      <c r="P17" s="16"/>
      <c r="Q17" s="16"/>
      <c r="R17" s="16"/>
      <c r="S17" s="16"/>
    </row>
    <row r="18" spans="1:19" s="19" customFormat="1" ht="13.5" customHeight="1">
      <c r="A18" s="16" t="s">
        <v>20</v>
      </c>
      <c r="B18" s="17"/>
      <c r="C18" s="16">
        <f t="shared" si="0"/>
        <v>129880</v>
      </c>
      <c r="D18" s="16"/>
      <c r="E18" s="16">
        <v>25088</v>
      </c>
      <c r="F18" s="16"/>
      <c r="G18" s="16">
        <v>12401</v>
      </c>
      <c r="H18" s="16"/>
      <c r="I18" s="16">
        <v>3834</v>
      </c>
      <c r="J18" s="16"/>
      <c r="K18" s="16">
        <v>0</v>
      </c>
      <c r="L18" s="16"/>
      <c r="M18" s="16">
        <v>88557</v>
      </c>
      <c r="N18" s="16"/>
      <c r="O18" s="16">
        <v>0</v>
      </c>
      <c r="P18" s="16"/>
      <c r="Q18" s="16"/>
      <c r="R18" s="16"/>
      <c r="S18" s="16"/>
    </row>
    <row r="19" spans="1:19" s="19" customFormat="1" ht="13.5" customHeight="1">
      <c r="A19" s="16" t="s">
        <v>110</v>
      </c>
      <c r="B19" s="17"/>
      <c r="C19" s="16">
        <f t="shared" si="0"/>
        <v>95552</v>
      </c>
      <c r="D19" s="16"/>
      <c r="E19" s="16">
        <v>57567</v>
      </c>
      <c r="F19" s="16"/>
      <c r="G19" s="16">
        <v>0</v>
      </c>
      <c r="H19" s="16"/>
      <c r="I19" s="16">
        <v>17496</v>
      </c>
      <c r="J19" s="16"/>
      <c r="K19" s="16">
        <v>1408</v>
      </c>
      <c r="L19" s="16"/>
      <c r="M19" s="16">
        <v>19081</v>
      </c>
      <c r="N19" s="16"/>
      <c r="O19" s="16">
        <v>0</v>
      </c>
      <c r="P19" s="16"/>
      <c r="Q19" s="16"/>
      <c r="R19" s="16"/>
      <c r="S19" s="16"/>
    </row>
    <row r="20" spans="1:19" s="19" customFormat="1" ht="13.5" customHeight="1">
      <c r="A20" s="16" t="s">
        <v>21</v>
      </c>
      <c r="B20" s="17"/>
      <c r="C20" s="16">
        <f t="shared" si="0"/>
        <v>20199</v>
      </c>
      <c r="D20" s="16"/>
      <c r="E20" s="16">
        <v>7481</v>
      </c>
      <c r="F20" s="16"/>
      <c r="G20" s="16">
        <v>0</v>
      </c>
      <c r="H20" s="16"/>
      <c r="I20" s="16">
        <v>1143</v>
      </c>
      <c r="J20" s="16"/>
      <c r="K20" s="16">
        <v>468</v>
      </c>
      <c r="L20" s="16"/>
      <c r="M20" s="16">
        <v>11107</v>
      </c>
      <c r="N20" s="16"/>
      <c r="O20" s="16">
        <v>0</v>
      </c>
      <c r="P20" s="16"/>
      <c r="Q20" s="16"/>
      <c r="R20" s="16"/>
      <c r="S20" s="16"/>
    </row>
    <row r="21" spans="1:19" s="19" customFormat="1" ht="13.5" customHeight="1">
      <c r="A21" s="16" t="s">
        <v>84</v>
      </c>
      <c r="B21" s="17"/>
      <c r="C21" s="16">
        <f t="shared" si="0"/>
        <v>76787</v>
      </c>
      <c r="D21" s="16"/>
      <c r="E21" s="16">
        <v>53648</v>
      </c>
      <c r="F21" s="16"/>
      <c r="G21" s="16">
        <v>0</v>
      </c>
      <c r="H21" s="16"/>
      <c r="I21" s="16">
        <v>10133</v>
      </c>
      <c r="J21" s="16"/>
      <c r="K21" s="16">
        <v>3991</v>
      </c>
      <c r="L21" s="16"/>
      <c r="M21" s="16">
        <v>9015</v>
      </c>
      <c r="N21" s="16"/>
      <c r="O21" s="16">
        <v>0</v>
      </c>
      <c r="P21" s="16"/>
      <c r="Q21" s="16"/>
      <c r="R21" s="16"/>
      <c r="S21" s="16"/>
    </row>
    <row r="22" spans="1:19" s="19" customFormat="1" ht="13.5" customHeight="1">
      <c r="A22" s="26" t="s">
        <v>96</v>
      </c>
      <c r="B22" s="17"/>
      <c r="C22" s="16">
        <f t="shared" si="0"/>
        <v>77079</v>
      </c>
      <c r="D22" s="16"/>
      <c r="E22" s="16">
        <v>48750</v>
      </c>
      <c r="F22" s="16"/>
      <c r="G22" s="16">
        <v>0</v>
      </c>
      <c r="H22" s="16"/>
      <c r="I22" s="16">
        <v>7450</v>
      </c>
      <c r="J22" s="16"/>
      <c r="K22" s="16">
        <v>144</v>
      </c>
      <c r="L22" s="16"/>
      <c r="M22" s="16">
        <v>20735</v>
      </c>
      <c r="N22" s="16"/>
      <c r="O22" s="16">
        <v>0</v>
      </c>
      <c r="P22" s="16"/>
      <c r="Q22" s="16"/>
      <c r="R22" s="16"/>
      <c r="S22" s="16"/>
    </row>
    <row r="23" spans="1:19" s="19" customFormat="1" ht="13.5" customHeight="1">
      <c r="A23" s="16" t="s">
        <v>22</v>
      </c>
      <c r="B23" s="17" t="s">
        <v>9</v>
      </c>
      <c r="C23" s="16">
        <f t="shared" si="0"/>
        <v>127202</v>
      </c>
      <c r="D23" s="16"/>
      <c r="E23" s="16">
        <v>102715</v>
      </c>
      <c r="F23" s="16"/>
      <c r="G23" s="16">
        <v>0</v>
      </c>
      <c r="H23" s="16"/>
      <c r="I23" s="16">
        <v>19069</v>
      </c>
      <c r="J23" s="16"/>
      <c r="K23" s="16">
        <v>0</v>
      </c>
      <c r="L23" s="16"/>
      <c r="M23" s="16">
        <v>5418</v>
      </c>
      <c r="N23" s="16"/>
      <c r="O23" s="16">
        <v>0</v>
      </c>
      <c r="P23" s="16"/>
      <c r="Q23" s="16"/>
      <c r="R23" s="16"/>
      <c r="S23" s="16"/>
    </row>
    <row r="24" spans="1:19" s="19" customFormat="1" ht="13.5" customHeight="1">
      <c r="A24" s="16" t="s">
        <v>23</v>
      </c>
      <c r="B24" s="17" t="s">
        <v>9</v>
      </c>
      <c r="C24" s="16">
        <f t="shared" si="0"/>
        <v>86763</v>
      </c>
      <c r="D24" s="16"/>
      <c r="E24" s="16">
        <v>75000</v>
      </c>
      <c r="F24" s="16"/>
      <c r="G24" s="16">
        <v>0</v>
      </c>
      <c r="H24" s="16"/>
      <c r="I24" s="16">
        <v>11461</v>
      </c>
      <c r="J24" s="16"/>
      <c r="K24" s="16">
        <v>0</v>
      </c>
      <c r="L24" s="16"/>
      <c r="M24" s="16">
        <v>302</v>
      </c>
      <c r="N24" s="16"/>
      <c r="O24" s="16">
        <v>0</v>
      </c>
      <c r="P24" s="16"/>
      <c r="Q24" s="16"/>
      <c r="R24" s="16"/>
      <c r="S24" s="16"/>
    </row>
    <row r="25" spans="1:19" s="19" customFormat="1" ht="13.5" customHeight="1">
      <c r="A25" s="16" t="s">
        <v>24</v>
      </c>
      <c r="B25" s="17" t="s">
        <v>9</v>
      </c>
      <c r="C25" s="16">
        <f t="shared" si="0"/>
        <v>13731</v>
      </c>
      <c r="D25" s="16"/>
      <c r="E25" s="16">
        <v>0</v>
      </c>
      <c r="F25" s="16"/>
      <c r="G25" s="16">
        <v>0</v>
      </c>
      <c r="H25" s="16"/>
      <c r="I25" s="16">
        <v>12975</v>
      </c>
      <c r="J25" s="16"/>
      <c r="K25" s="16">
        <v>0</v>
      </c>
      <c r="L25" s="16"/>
      <c r="M25" s="16">
        <v>756</v>
      </c>
      <c r="N25" s="16"/>
      <c r="O25" s="16">
        <v>0</v>
      </c>
      <c r="P25" s="16"/>
      <c r="Q25" s="16"/>
      <c r="R25" s="16"/>
      <c r="S25" s="16"/>
    </row>
    <row r="26" spans="1:19" s="19" customFormat="1" ht="13.5" customHeight="1">
      <c r="A26" s="16" t="s">
        <v>25</v>
      </c>
      <c r="B26" s="17" t="s">
        <v>9</v>
      </c>
      <c r="C26" s="16">
        <f t="shared" si="0"/>
        <v>325440</v>
      </c>
      <c r="D26" s="16"/>
      <c r="E26" s="16">
        <v>207599</v>
      </c>
      <c r="F26" s="16"/>
      <c r="G26" s="16">
        <v>47001</v>
      </c>
      <c r="H26" s="16"/>
      <c r="I26" s="16">
        <v>38906</v>
      </c>
      <c r="J26" s="16"/>
      <c r="K26" s="16">
        <v>3255</v>
      </c>
      <c r="L26" s="16"/>
      <c r="M26" s="16">
        <v>27208</v>
      </c>
      <c r="N26" s="16"/>
      <c r="O26" s="16">
        <v>1471</v>
      </c>
      <c r="P26" s="16"/>
      <c r="Q26" s="16"/>
      <c r="R26" s="16"/>
      <c r="S26" s="16"/>
    </row>
    <row r="27" spans="1:19" s="19" customFormat="1" ht="13.5" customHeight="1">
      <c r="A27" s="16" t="s">
        <v>100</v>
      </c>
      <c r="B27" s="17"/>
      <c r="C27" s="16">
        <f t="shared" si="0"/>
        <v>71935</v>
      </c>
      <c r="D27" s="16"/>
      <c r="E27" s="16">
        <v>62400</v>
      </c>
      <c r="F27" s="16"/>
      <c r="G27" s="16">
        <v>0</v>
      </c>
      <c r="H27" s="16"/>
      <c r="I27" s="16">
        <v>9535</v>
      </c>
      <c r="J27" s="16"/>
      <c r="K27" s="16">
        <v>0</v>
      </c>
      <c r="L27" s="16"/>
      <c r="M27" s="16">
        <v>0</v>
      </c>
      <c r="N27" s="16"/>
      <c r="O27" s="16">
        <v>0</v>
      </c>
      <c r="P27" s="16"/>
      <c r="Q27" s="16"/>
      <c r="R27" s="16"/>
      <c r="S27" s="16"/>
    </row>
    <row r="28" spans="1:19" s="19" customFormat="1" ht="13.5" customHeight="1">
      <c r="A28" s="16" t="s">
        <v>104</v>
      </c>
      <c r="B28" s="17"/>
      <c r="C28" s="16">
        <f t="shared" si="0"/>
        <v>39827</v>
      </c>
      <c r="D28" s="16"/>
      <c r="E28" s="16">
        <v>22104</v>
      </c>
      <c r="F28" s="16"/>
      <c r="G28" s="16">
        <v>0</v>
      </c>
      <c r="H28" s="16"/>
      <c r="I28" s="16">
        <v>7724</v>
      </c>
      <c r="J28" s="16"/>
      <c r="K28" s="16">
        <v>2268</v>
      </c>
      <c r="L28" s="16"/>
      <c r="M28" s="16">
        <v>7731</v>
      </c>
      <c r="N28" s="16"/>
      <c r="O28" s="16">
        <v>0</v>
      </c>
      <c r="P28" s="16"/>
      <c r="Q28" s="16"/>
      <c r="R28" s="16"/>
      <c r="S28" s="16"/>
    </row>
    <row r="29" spans="1:19" s="19" customFormat="1" ht="13.5" customHeight="1">
      <c r="A29" s="16" t="s">
        <v>26</v>
      </c>
      <c r="B29" s="17" t="s">
        <v>9</v>
      </c>
      <c r="C29" s="16">
        <f t="shared" si="0"/>
        <v>213191</v>
      </c>
      <c r="D29" s="16"/>
      <c r="E29" s="16">
        <v>150387</v>
      </c>
      <c r="F29" s="16"/>
      <c r="G29" s="16">
        <v>0</v>
      </c>
      <c r="H29" s="16"/>
      <c r="I29" s="16">
        <v>25227</v>
      </c>
      <c r="J29" s="16"/>
      <c r="K29" s="16">
        <v>0</v>
      </c>
      <c r="L29" s="16"/>
      <c r="M29" s="16">
        <v>37577</v>
      </c>
      <c r="N29" s="16"/>
      <c r="O29" s="16">
        <v>0</v>
      </c>
      <c r="P29" s="16"/>
      <c r="Q29" s="16"/>
      <c r="R29" s="16"/>
      <c r="S29" s="16"/>
    </row>
    <row r="30" spans="1:19" s="19" customFormat="1" ht="13.5" customHeight="1">
      <c r="A30" s="16" t="s">
        <v>27</v>
      </c>
      <c r="B30" s="17" t="s">
        <v>9</v>
      </c>
      <c r="C30" s="16">
        <f t="shared" si="0"/>
        <v>82007</v>
      </c>
      <c r="D30" s="16"/>
      <c r="E30" s="16">
        <v>70000</v>
      </c>
      <c r="F30" s="16"/>
      <c r="G30" s="16">
        <v>0</v>
      </c>
      <c r="H30" s="16"/>
      <c r="I30" s="16">
        <v>10697</v>
      </c>
      <c r="J30" s="16"/>
      <c r="K30" s="16">
        <v>0</v>
      </c>
      <c r="L30" s="16"/>
      <c r="M30" s="16">
        <v>1310</v>
      </c>
      <c r="N30" s="16"/>
      <c r="O30" s="16">
        <v>0</v>
      </c>
      <c r="P30" s="16"/>
      <c r="Q30" s="16"/>
      <c r="R30" s="16"/>
      <c r="S30" s="16"/>
    </row>
    <row r="31" spans="1:19" s="19" customFormat="1" ht="13.5" customHeight="1">
      <c r="A31" s="16" t="s">
        <v>28</v>
      </c>
      <c r="B31" s="17" t="s">
        <v>9</v>
      </c>
      <c r="C31" s="16">
        <f t="shared" si="0"/>
        <v>23193</v>
      </c>
      <c r="D31" s="16"/>
      <c r="E31" s="16">
        <v>16575</v>
      </c>
      <c r="F31" s="16"/>
      <c r="G31" s="16">
        <v>0</v>
      </c>
      <c r="H31" s="16"/>
      <c r="I31" s="16">
        <v>2814</v>
      </c>
      <c r="J31" s="16"/>
      <c r="K31" s="16">
        <v>0</v>
      </c>
      <c r="L31" s="16"/>
      <c r="M31" s="16">
        <v>3804</v>
      </c>
      <c r="N31" s="16"/>
      <c r="O31" s="16">
        <v>0</v>
      </c>
      <c r="P31" s="16"/>
      <c r="Q31" s="16"/>
      <c r="R31" s="16"/>
      <c r="S31" s="16"/>
    </row>
    <row r="32" spans="1:19" s="19" customFormat="1" ht="13.5" customHeight="1">
      <c r="A32" s="16" t="s">
        <v>29</v>
      </c>
      <c r="B32" s="17" t="s">
        <v>9</v>
      </c>
      <c r="C32" s="16">
        <f t="shared" si="0"/>
        <v>197436</v>
      </c>
      <c r="D32" s="16"/>
      <c r="E32" s="16">
        <v>116311</v>
      </c>
      <c r="F32" s="16" t="s">
        <v>10</v>
      </c>
      <c r="G32" s="16">
        <v>0</v>
      </c>
      <c r="H32" s="16"/>
      <c r="I32" s="16">
        <v>38963</v>
      </c>
      <c r="J32" s="16"/>
      <c r="K32" s="16">
        <v>5028</v>
      </c>
      <c r="L32" s="16"/>
      <c r="M32" s="16">
        <v>37134</v>
      </c>
      <c r="N32" s="16"/>
      <c r="O32" s="16">
        <v>0</v>
      </c>
      <c r="P32" s="16"/>
      <c r="Q32" s="16"/>
      <c r="R32" s="16"/>
      <c r="S32" s="16"/>
    </row>
    <row r="33" spans="1:19" s="19" customFormat="1" ht="13.5" customHeight="1">
      <c r="A33" s="16" t="s">
        <v>30</v>
      </c>
      <c r="B33" s="17" t="s">
        <v>9</v>
      </c>
      <c r="C33" s="16">
        <f t="shared" si="0"/>
        <v>35662</v>
      </c>
      <c r="D33" s="16"/>
      <c r="E33" s="16">
        <v>25745</v>
      </c>
      <c r="F33" s="16"/>
      <c r="G33" s="16">
        <v>0</v>
      </c>
      <c r="H33" s="16"/>
      <c r="I33" s="16">
        <v>7614</v>
      </c>
      <c r="J33" s="16"/>
      <c r="K33" s="16">
        <v>0</v>
      </c>
      <c r="L33" s="16"/>
      <c r="M33" s="16">
        <v>2303</v>
      </c>
      <c r="N33" s="16"/>
      <c r="O33" s="16">
        <v>0</v>
      </c>
      <c r="P33" s="16"/>
      <c r="Q33" s="16"/>
      <c r="R33" s="16"/>
      <c r="S33" s="16"/>
    </row>
    <row r="34" spans="1:19" s="19" customFormat="1" ht="13.5" customHeight="1">
      <c r="A34" s="16" t="s">
        <v>85</v>
      </c>
      <c r="B34" s="17"/>
      <c r="C34" s="16">
        <f t="shared" si="0"/>
        <v>22556</v>
      </c>
      <c r="D34" s="16"/>
      <c r="E34" s="16">
        <v>13157</v>
      </c>
      <c r="F34" s="16"/>
      <c r="G34" s="16">
        <v>0</v>
      </c>
      <c r="H34" s="16"/>
      <c r="I34" s="16">
        <v>2010</v>
      </c>
      <c r="J34" s="16"/>
      <c r="K34" s="16">
        <v>95</v>
      </c>
      <c r="L34" s="16"/>
      <c r="M34" s="16">
        <v>5133</v>
      </c>
      <c r="N34" s="16"/>
      <c r="O34" s="16">
        <v>2161</v>
      </c>
      <c r="P34" s="16"/>
      <c r="Q34" s="16"/>
      <c r="R34" s="16"/>
      <c r="S34" s="16"/>
    </row>
    <row r="35" spans="1:19" s="19" customFormat="1" ht="13.5" customHeight="1">
      <c r="A35" s="16" t="s">
        <v>118</v>
      </c>
      <c r="B35" s="17"/>
      <c r="C35" s="16">
        <f t="shared" si="0"/>
        <v>59096</v>
      </c>
      <c r="D35" s="16"/>
      <c r="E35" s="16">
        <v>22789</v>
      </c>
      <c r="F35" s="16"/>
      <c r="G35" s="16">
        <v>0</v>
      </c>
      <c r="H35" s="16"/>
      <c r="I35" s="16">
        <v>3482</v>
      </c>
      <c r="J35" s="16"/>
      <c r="K35" s="16">
        <v>1138</v>
      </c>
      <c r="L35" s="16"/>
      <c r="M35" s="16">
        <v>31687</v>
      </c>
      <c r="N35" s="16"/>
      <c r="O35" s="16">
        <v>0</v>
      </c>
      <c r="P35" s="16"/>
      <c r="Q35" s="16"/>
      <c r="R35" s="16"/>
      <c r="S35" s="16"/>
    </row>
    <row r="36" spans="1:19" s="19" customFormat="1" ht="13.5" customHeight="1">
      <c r="A36" s="16" t="s">
        <v>31</v>
      </c>
      <c r="B36" s="17"/>
      <c r="C36" s="16">
        <f t="shared" si="0"/>
        <v>227174</v>
      </c>
      <c r="D36" s="16"/>
      <c r="E36" s="16">
        <v>157897</v>
      </c>
      <c r="F36" s="16"/>
      <c r="G36" s="16">
        <v>0</v>
      </c>
      <c r="H36" s="16"/>
      <c r="I36" s="16">
        <v>33154</v>
      </c>
      <c r="J36" s="16"/>
      <c r="K36" s="16">
        <v>4230</v>
      </c>
      <c r="L36" s="16"/>
      <c r="M36" s="16">
        <v>31893</v>
      </c>
      <c r="N36" s="16"/>
      <c r="O36" s="16">
        <v>0</v>
      </c>
      <c r="P36" s="16"/>
      <c r="Q36" s="16"/>
      <c r="R36" s="16"/>
      <c r="S36" s="16"/>
    </row>
    <row r="37" spans="1:19" s="19" customFormat="1" ht="13.5" customHeight="1">
      <c r="A37" s="16" t="s">
        <v>86</v>
      </c>
      <c r="B37" s="17"/>
      <c r="C37" s="16">
        <f t="shared" si="0"/>
        <v>154325</v>
      </c>
      <c r="D37" s="16"/>
      <c r="E37" s="16">
        <v>122212</v>
      </c>
      <c r="F37" s="16"/>
      <c r="G37" s="16">
        <v>1633</v>
      </c>
      <c r="H37" s="16"/>
      <c r="I37" s="16">
        <v>28519</v>
      </c>
      <c r="J37" s="16"/>
      <c r="K37" s="16">
        <v>0</v>
      </c>
      <c r="L37" s="16"/>
      <c r="M37" s="16">
        <v>1961</v>
      </c>
      <c r="N37" s="16"/>
      <c r="O37" s="16">
        <v>0</v>
      </c>
      <c r="P37" s="16"/>
      <c r="Q37" s="16"/>
      <c r="R37" s="16"/>
      <c r="S37" s="16"/>
    </row>
    <row r="38" spans="1:19" s="19" customFormat="1" ht="13.5" customHeight="1">
      <c r="A38" s="16" t="s">
        <v>101</v>
      </c>
      <c r="B38" s="17"/>
      <c r="C38" s="16">
        <f t="shared" si="0"/>
        <v>31440</v>
      </c>
      <c r="D38" s="16"/>
      <c r="E38" s="16">
        <v>24427</v>
      </c>
      <c r="F38" s="16"/>
      <c r="G38" s="16">
        <v>0</v>
      </c>
      <c r="H38" s="16"/>
      <c r="I38" s="16">
        <v>3733</v>
      </c>
      <c r="J38" s="16"/>
      <c r="K38" s="16">
        <v>0</v>
      </c>
      <c r="L38" s="16"/>
      <c r="M38" s="16">
        <v>3280</v>
      </c>
      <c r="N38" s="16"/>
      <c r="O38" s="16">
        <v>0</v>
      </c>
      <c r="P38" s="16"/>
      <c r="Q38" s="16"/>
      <c r="R38" s="16"/>
      <c r="S38" s="16"/>
    </row>
    <row r="39" spans="1:19" s="19" customFormat="1" ht="13.5" customHeight="1">
      <c r="A39" s="16" t="s">
        <v>119</v>
      </c>
      <c r="B39" s="17"/>
      <c r="C39" s="16">
        <f t="shared" si="0"/>
        <v>10038</v>
      </c>
      <c r="D39" s="16"/>
      <c r="E39" s="16">
        <v>0</v>
      </c>
      <c r="F39" s="16"/>
      <c r="G39" s="16">
        <v>0</v>
      </c>
      <c r="H39" s="16"/>
      <c r="I39" s="16">
        <v>0</v>
      </c>
      <c r="J39" s="16"/>
      <c r="K39" s="16">
        <v>0</v>
      </c>
      <c r="L39" s="16"/>
      <c r="M39" s="16">
        <v>10038</v>
      </c>
      <c r="N39" s="16"/>
      <c r="O39" s="16"/>
      <c r="P39" s="16"/>
      <c r="Q39" s="16"/>
      <c r="R39" s="16"/>
      <c r="S39" s="16"/>
    </row>
    <row r="40" spans="1:19" s="19" customFormat="1" ht="13.5" customHeight="1">
      <c r="A40" s="16" t="s">
        <v>87</v>
      </c>
      <c r="B40" s="17"/>
      <c r="C40" s="16">
        <f t="shared" si="0"/>
        <v>74474</v>
      </c>
      <c r="D40" s="16"/>
      <c r="E40" s="16">
        <v>59129</v>
      </c>
      <c r="F40" s="16"/>
      <c r="G40" s="16">
        <v>0</v>
      </c>
      <c r="H40" s="16"/>
      <c r="I40" s="16">
        <v>9036</v>
      </c>
      <c r="J40" s="16"/>
      <c r="K40" s="16">
        <v>0</v>
      </c>
      <c r="L40" s="16"/>
      <c r="M40" s="16">
        <v>6309</v>
      </c>
      <c r="N40" s="16"/>
      <c r="O40" s="16">
        <v>0</v>
      </c>
      <c r="P40" s="16"/>
      <c r="Q40" s="16"/>
      <c r="R40" s="16"/>
      <c r="S40" s="16"/>
    </row>
    <row r="41" spans="1:19" s="19" customFormat="1" ht="13.5" customHeight="1">
      <c r="A41" s="16" t="s">
        <v>113</v>
      </c>
      <c r="B41" s="17"/>
      <c r="C41" s="16">
        <f t="shared" si="0"/>
        <v>46839</v>
      </c>
      <c r="D41" s="16"/>
      <c r="E41" s="16">
        <v>17629</v>
      </c>
      <c r="F41" s="16"/>
      <c r="G41" s="16">
        <v>0</v>
      </c>
      <c r="H41" s="16"/>
      <c r="I41" s="16">
        <v>6486</v>
      </c>
      <c r="J41" s="16"/>
      <c r="K41" s="16">
        <v>150</v>
      </c>
      <c r="L41" s="16"/>
      <c r="M41" s="16">
        <v>22574</v>
      </c>
      <c r="N41" s="16"/>
      <c r="O41" s="16">
        <v>0</v>
      </c>
      <c r="P41" s="16"/>
      <c r="Q41" s="16"/>
      <c r="R41" s="16"/>
      <c r="S41" s="16"/>
    </row>
    <row r="42" spans="1:19" s="19" customFormat="1" ht="13.5" customHeight="1">
      <c r="A42" s="16" t="s">
        <v>32</v>
      </c>
      <c r="B42" s="17"/>
      <c r="C42" s="16">
        <f t="shared" si="0"/>
        <v>121398</v>
      </c>
      <c r="D42" s="16"/>
      <c r="E42" s="16">
        <v>83228</v>
      </c>
      <c r="F42" s="16"/>
      <c r="G42" s="16">
        <v>0</v>
      </c>
      <c r="H42" s="16"/>
      <c r="I42" s="16">
        <v>12718</v>
      </c>
      <c r="J42" s="16"/>
      <c r="K42" s="16">
        <v>1459</v>
      </c>
      <c r="L42" s="16"/>
      <c r="M42" s="16">
        <v>21258</v>
      </c>
      <c r="N42" s="16"/>
      <c r="O42" s="16">
        <v>2735</v>
      </c>
      <c r="P42" s="16"/>
      <c r="Q42" s="16"/>
      <c r="R42" s="16"/>
      <c r="S42" s="16"/>
    </row>
    <row r="43" spans="1:19" s="19" customFormat="1" ht="13.5" customHeight="1">
      <c r="A43" s="16" t="s">
        <v>102</v>
      </c>
      <c r="B43" s="17"/>
      <c r="C43" s="16">
        <f t="shared" si="0"/>
        <v>217611</v>
      </c>
      <c r="D43" s="16"/>
      <c r="E43" s="16">
        <v>183317</v>
      </c>
      <c r="F43" s="16"/>
      <c r="G43" s="16">
        <v>0</v>
      </c>
      <c r="H43" s="16"/>
      <c r="I43" s="16">
        <v>32007</v>
      </c>
      <c r="J43" s="16"/>
      <c r="K43" s="16">
        <v>0</v>
      </c>
      <c r="L43" s="16"/>
      <c r="M43" s="16">
        <v>2287</v>
      </c>
      <c r="N43" s="16"/>
      <c r="O43" s="16">
        <v>0</v>
      </c>
      <c r="P43" s="16"/>
      <c r="Q43" s="16"/>
      <c r="R43" s="16"/>
      <c r="S43" s="16"/>
    </row>
    <row r="44" spans="1:19" s="19" customFormat="1" ht="13.5" customHeight="1">
      <c r="A44" s="16" t="s">
        <v>33</v>
      </c>
      <c r="B44" s="17"/>
      <c r="C44" s="16">
        <f t="shared" si="0"/>
        <v>193592</v>
      </c>
      <c r="D44" s="16"/>
      <c r="E44" s="20">
        <v>137644</v>
      </c>
      <c r="F44" s="16"/>
      <c r="G44" s="16">
        <v>4326</v>
      </c>
      <c r="H44" s="16"/>
      <c r="I44" s="16">
        <v>26255</v>
      </c>
      <c r="J44" s="16"/>
      <c r="K44" s="16">
        <v>0</v>
      </c>
      <c r="L44" s="16"/>
      <c r="M44" s="16">
        <v>25367</v>
      </c>
      <c r="N44" s="16"/>
      <c r="O44" s="16">
        <v>0</v>
      </c>
      <c r="P44" s="16"/>
      <c r="Q44" s="16"/>
      <c r="R44" s="16"/>
      <c r="S44" s="16"/>
    </row>
    <row r="45" spans="1:19" s="19" customFormat="1" ht="13.5" customHeight="1">
      <c r="A45" s="16" t="s">
        <v>97</v>
      </c>
      <c r="B45" s="17"/>
      <c r="C45" s="16">
        <f t="shared" si="0"/>
        <v>100779</v>
      </c>
      <c r="D45" s="16"/>
      <c r="E45" s="20">
        <v>78783</v>
      </c>
      <c r="F45" s="16"/>
      <c r="G45" s="16">
        <v>2525</v>
      </c>
      <c r="H45" s="16"/>
      <c r="I45" s="16">
        <v>12039</v>
      </c>
      <c r="J45" s="16"/>
      <c r="K45" s="16">
        <v>0</v>
      </c>
      <c r="L45" s="16"/>
      <c r="M45" s="16">
        <v>7432</v>
      </c>
      <c r="N45" s="16"/>
      <c r="O45" s="16">
        <v>0</v>
      </c>
      <c r="P45" s="16"/>
      <c r="Q45" s="16"/>
      <c r="R45" s="16"/>
      <c r="S45" s="16"/>
    </row>
    <row r="46" spans="1:19" s="37" customFormat="1" ht="13.5" customHeight="1">
      <c r="A46" s="20" t="s">
        <v>105</v>
      </c>
      <c r="B46" s="36" t="s">
        <v>9</v>
      </c>
      <c r="C46" s="20">
        <f t="shared" si="0"/>
        <v>40472</v>
      </c>
      <c r="D46" s="20"/>
      <c r="E46" s="20">
        <v>26164</v>
      </c>
      <c r="F46" s="20"/>
      <c r="G46" s="20">
        <v>0</v>
      </c>
      <c r="H46" s="20"/>
      <c r="I46" s="20">
        <v>3998</v>
      </c>
      <c r="J46" s="20"/>
      <c r="K46" s="20">
        <v>0</v>
      </c>
      <c r="L46" s="20"/>
      <c r="M46" s="20">
        <v>10310</v>
      </c>
      <c r="N46" s="20"/>
      <c r="O46" s="20">
        <v>0</v>
      </c>
      <c r="P46" s="20"/>
      <c r="Q46" s="20"/>
      <c r="R46" s="20"/>
      <c r="S46" s="20"/>
    </row>
    <row r="47" spans="1:19" s="37" customFormat="1" ht="13.5" customHeight="1">
      <c r="A47" s="20" t="s">
        <v>111</v>
      </c>
      <c r="B47" s="36"/>
      <c r="C47" s="21">
        <f t="shared" si="0"/>
        <v>131990</v>
      </c>
      <c r="D47" s="20"/>
      <c r="E47" s="21">
        <v>92041</v>
      </c>
      <c r="F47" s="20"/>
      <c r="G47" s="21">
        <v>2172</v>
      </c>
      <c r="H47" s="20"/>
      <c r="I47" s="21">
        <v>14065</v>
      </c>
      <c r="J47" s="20"/>
      <c r="K47" s="21">
        <v>2606</v>
      </c>
      <c r="L47" s="20"/>
      <c r="M47" s="21">
        <v>21106</v>
      </c>
      <c r="N47" s="20"/>
      <c r="O47" s="21">
        <v>0</v>
      </c>
      <c r="P47" s="20"/>
      <c r="Q47" s="20"/>
      <c r="R47" s="20"/>
      <c r="S47" s="20"/>
    </row>
    <row r="48" spans="1:19" s="19" customFormat="1" ht="13.5" customHeight="1">
      <c r="A48" s="16"/>
      <c r="B48" s="17"/>
      <c r="C48" s="20"/>
      <c r="D48" s="16"/>
      <c r="E48" s="20"/>
      <c r="F48" s="16"/>
      <c r="G48" s="16"/>
      <c r="H48" s="16"/>
      <c r="I48" s="20"/>
      <c r="J48" s="16"/>
      <c r="K48" s="20"/>
      <c r="L48" s="16"/>
      <c r="M48" s="20"/>
      <c r="N48" s="16"/>
      <c r="O48" s="20"/>
      <c r="P48" s="16"/>
      <c r="Q48" s="16"/>
      <c r="R48" s="16"/>
      <c r="S48" s="16"/>
    </row>
    <row r="49" spans="1:19" s="19" customFormat="1" ht="13.5" customHeight="1">
      <c r="A49" s="16" t="s">
        <v>34</v>
      </c>
      <c r="B49" s="17"/>
      <c r="C49" s="18">
        <f>SUM(C17:C47)</f>
        <v>3525823</v>
      </c>
      <c r="D49" s="16"/>
      <c r="E49" s="18">
        <f>SUM(E17:E47)</f>
        <v>2287986</v>
      </c>
      <c r="F49" s="16"/>
      <c r="G49" s="18">
        <f>SUM(G17:G47)</f>
        <v>108602</v>
      </c>
      <c r="H49" s="16"/>
      <c r="I49" s="18">
        <f>SUM(I17:I47)</f>
        <v>456690</v>
      </c>
      <c r="J49" s="16"/>
      <c r="K49" s="18">
        <f>SUM(K17:K47)</f>
        <v>27740</v>
      </c>
      <c r="L49" s="16"/>
      <c r="M49" s="18">
        <f>SUM(M17:M47)</f>
        <v>638438</v>
      </c>
      <c r="N49" s="16"/>
      <c r="O49" s="18">
        <f>SUM(O17:O47)</f>
        <v>6367</v>
      </c>
      <c r="P49" s="16"/>
      <c r="Q49" s="16"/>
      <c r="R49" s="16"/>
      <c r="S49" s="16"/>
    </row>
    <row r="50" spans="1:19" s="19" customFormat="1" ht="13.5" customHeight="1">
      <c r="A50" s="16"/>
      <c r="B50" s="17"/>
      <c r="C50" s="20"/>
      <c r="D50" s="16"/>
      <c r="E50" s="20"/>
      <c r="F50" s="16"/>
      <c r="G50" s="16"/>
      <c r="H50" s="16"/>
      <c r="I50" s="20"/>
      <c r="J50" s="16"/>
      <c r="K50" s="20"/>
      <c r="L50" s="16"/>
      <c r="M50" s="20"/>
      <c r="N50" s="16"/>
      <c r="O50" s="20"/>
      <c r="P50" s="16"/>
      <c r="Q50" s="16"/>
      <c r="R50" s="16"/>
      <c r="S50" s="16"/>
    </row>
    <row r="51" spans="1:19" s="19" customFormat="1" ht="13.5" customHeight="1">
      <c r="A51" s="16" t="s">
        <v>35</v>
      </c>
      <c r="B51" s="17" t="s">
        <v>9</v>
      </c>
      <c r="C51" s="16"/>
      <c r="D51" s="16"/>
      <c r="E51" s="16" t="s">
        <v>9</v>
      </c>
      <c r="F51" s="16" t="s">
        <v>9</v>
      </c>
      <c r="G51" s="16" t="s">
        <v>9</v>
      </c>
      <c r="H51" s="16" t="s">
        <v>9</v>
      </c>
      <c r="I51" s="16" t="s">
        <v>9</v>
      </c>
      <c r="J51" s="16" t="s">
        <v>9</v>
      </c>
      <c r="K51" s="16" t="s">
        <v>9</v>
      </c>
      <c r="L51" s="16" t="s">
        <v>9</v>
      </c>
      <c r="M51" s="16" t="s">
        <v>9</v>
      </c>
      <c r="N51" s="16" t="s">
        <v>9</v>
      </c>
      <c r="O51" s="16" t="s">
        <v>9</v>
      </c>
      <c r="P51" s="16"/>
      <c r="Q51" s="16"/>
      <c r="R51" s="16"/>
      <c r="S51" s="16"/>
    </row>
    <row r="52" spans="1:19" s="19" customFormat="1" ht="13.5" customHeight="1">
      <c r="A52" s="16" t="s">
        <v>62</v>
      </c>
      <c r="B52" s="17"/>
      <c r="C52" s="35">
        <f>SUM(E52:O52)</f>
        <v>551415</v>
      </c>
      <c r="D52" s="16"/>
      <c r="E52" s="38">
        <v>453404</v>
      </c>
      <c r="F52" s="38"/>
      <c r="G52" s="38">
        <v>5492</v>
      </c>
      <c r="H52" s="38"/>
      <c r="I52" s="38">
        <v>70125</v>
      </c>
      <c r="J52" s="38"/>
      <c r="K52" s="38">
        <v>87</v>
      </c>
      <c r="L52" s="38"/>
      <c r="M52" s="38">
        <v>22307</v>
      </c>
      <c r="N52" s="38"/>
      <c r="O52" s="38">
        <v>0</v>
      </c>
      <c r="P52" s="16"/>
      <c r="Q52" s="16"/>
      <c r="R52" s="16"/>
      <c r="S52" s="16"/>
    </row>
    <row r="53" spans="1:19" s="19" customFormat="1" ht="13.5" customHeight="1">
      <c r="A53" s="16" t="s">
        <v>36</v>
      </c>
      <c r="B53" s="17"/>
      <c r="C53" s="35">
        <f aca="true" t="shared" si="1" ref="C53:C68">SUM(E53:O53)</f>
        <v>91340</v>
      </c>
      <c r="D53" s="38">
        <v>0</v>
      </c>
      <c r="E53" s="16">
        <v>70259</v>
      </c>
      <c r="F53" s="16"/>
      <c r="G53" s="16">
        <v>566</v>
      </c>
      <c r="H53" s="16"/>
      <c r="I53" s="16">
        <v>9578</v>
      </c>
      <c r="J53" s="16"/>
      <c r="K53" s="16">
        <v>3859</v>
      </c>
      <c r="L53" s="16"/>
      <c r="M53" s="16">
        <v>7078</v>
      </c>
      <c r="N53" s="16"/>
      <c r="O53" s="16">
        <v>0</v>
      </c>
      <c r="P53" s="16"/>
      <c r="Q53" s="16"/>
      <c r="R53" s="16"/>
      <c r="S53" s="16"/>
    </row>
    <row r="54" spans="1:19" s="19" customFormat="1" ht="13.5" customHeight="1">
      <c r="A54" s="16" t="s">
        <v>37</v>
      </c>
      <c r="B54" s="17"/>
      <c r="C54" s="35">
        <f t="shared" si="1"/>
        <v>60659</v>
      </c>
      <c r="D54" s="16"/>
      <c r="E54" s="16">
        <v>52200</v>
      </c>
      <c r="F54" s="16"/>
      <c r="G54" s="16">
        <v>0</v>
      </c>
      <c r="H54" s="16"/>
      <c r="I54" s="16">
        <v>7977</v>
      </c>
      <c r="J54" s="16"/>
      <c r="K54" s="16">
        <v>0</v>
      </c>
      <c r="L54" s="16"/>
      <c r="M54" s="16">
        <v>482</v>
      </c>
      <c r="N54" s="16"/>
      <c r="O54" s="16">
        <v>0</v>
      </c>
      <c r="P54" s="16"/>
      <c r="Q54" s="16"/>
      <c r="R54" s="16"/>
      <c r="S54" s="16"/>
    </row>
    <row r="55" spans="1:19" s="19" customFormat="1" ht="13.5" customHeight="1">
      <c r="A55" s="16" t="s">
        <v>38</v>
      </c>
      <c r="B55" s="17"/>
      <c r="C55" s="35">
        <f t="shared" si="1"/>
        <v>80685</v>
      </c>
      <c r="D55" s="16"/>
      <c r="E55" s="16">
        <v>54446</v>
      </c>
      <c r="F55" s="16"/>
      <c r="G55" s="16">
        <v>0</v>
      </c>
      <c r="H55" s="16"/>
      <c r="I55" s="16">
        <v>8320</v>
      </c>
      <c r="J55" s="16"/>
      <c r="K55" s="16">
        <v>8268</v>
      </c>
      <c r="L55" s="16"/>
      <c r="M55" s="16">
        <v>9651</v>
      </c>
      <c r="N55" s="16"/>
      <c r="O55" s="16">
        <v>0</v>
      </c>
      <c r="P55" s="16"/>
      <c r="Q55" s="16"/>
      <c r="R55" s="16"/>
      <c r="S55" s="16"/>
    </row>
    <row r="56" spans="1:19" s="19" customFormat="1" ht="13.5" customHeight="1">
      <c r="A56" s="16" t="s">
        <v>120</v>
      </c>
      <c r="B56" s="17"/>
      <c r="C56" s="35">
        <f t="shared" si="1"/>
        <v>2831</v>
      </c>
      <c r="D56" s="16"/>
      <c r="E56" s="16">
        <v>2456</v>
      </c>
      <c r="F56" s="16"/>
      <c r="G56" s="16">
        <v>0</v>
      </c>
      <c r="H56" s="16"/>
      <c r="I56" s="16">
        <v>375</v>
      </c>
      <c r="J56" s="16"/>
      <c r="K56" s="16">
        <v>0</v>
      </c>
      <c r="L56" s="16"/>
      <c r="M56" s="16">
        <v>0</v>
      </c>
      <c r="N56" s="16"/>
      <c r="O56" s="16">
        <v>0</v>
      </c>
      <c r="P56" s="16"/>
      <c r="Q56" s="16"/>
      <c r="R56" s="16"/>
      <c r="S56" s="16"/>
    </row>
    <row r="57" spans="1:19" s="19" customFormat="1" ht="13.5" customHeight="1">
      <c r="A57" s="16" t="s">
        <v>39</v>
      </c>
      <c r="B57" s="17"/>
      <c r="C57" s="35">
        <f t="shared" si="1"/>
        <v>14681</v>
      </c>
      <c r="D57" s="16"/>
      <c r="E57" s="16">
        <v>0</v>
      </c>
      <c r="F57" s="16"/>
      <c r="G57" s="16">
        <v>2131</v>
      </c>
      <c r="H57" s="16"/>
      <c r="I57" s="16">
        <v>0</v>
      </c>
      <c r="J57" s="16"/>
      <c r="K57" s="16">
        <v>0</v>
      </c>
      <c r="L57" s="16"/>
      <c r="M57" s="16">
        <v>11214</v>
      </c>
      <c r="N57" s="16"/>
      <c r="O57" s="16">
        <v>1336</v>
      </c>
      <c r="P57" s="16"/>
      <c r="Q57" s="16"/>
      <c r="R57" s="16"/>
      <c r="S57" s="16"/>
    </row>
    <row r="58" spans="1:19" s="19" customFormat="1" ht="13.5" customHeight="1">
      <c r="A58" s="16" t="s">
        <v>40</v>
      </c>
      <c r="B58" s="17"/>
      <c r="C58" s="35">
        <f t="shared" si="1"/>
        <v>11481</v>
      </c>
      <c r="D58" s="16"/>
      <c r="E58" s="16">
        <v>7200</v>
      </c>
      <c r="F58" s="16"/>
      <c r="G58" s="16">
        <v>1419</v>
      </c>
      <c r="H58" s="16"/>
      <c r="I58" s="16">
        <v>1100</v>
      </c>
      <c r="J58" s="16"/>
      <c r="K58" s="16">
        <v>0</v>
      </c>
      <c r="L58" s="16"/>
      <c r="M58" s="16">
        <v>530</v>
      </c>
      <c r="N58" s="16"/>
      <c r="O58" s="16">
        <v>1232</v>
      </c>
      <c r="P58" s="16"/>
      <c r="Q58" s="16"/>
      <c r="R58" s="16"/>
      <c r="S58" s="16"/>
    </row>
    <row r="59" spans="1:19" s="19" customFormat="1" ht="13.5" customHeight="1">
      <c r="A59" s="16" t="s">
        <v>41</v>
      </c>
      <c r="B59" s="17" t="s">
        <v>9</v>
      </c>
      <c r="C59" s="35">
        <f t="shared" si="1"/>
        <v>68702</v>
      </c>
      <c r="D59" s="16"/>
      <c r="E59" s="16">
        <v>16086</v>
      </c>
      <c r="F59" s="16"/>
      <c r="G59" s="16">
        <v>0</v>
      </c>
      <c r="H59" s="16"/>
      <c r="I59" s="16">
        <v>25646</v>
      </c>
      <c r="J59" s="16"/>
      <c r="K59" s="16">
        <v>8864</v>
      </c>
      <c r="L59" s="16"/>
      <c r="M59" s="16">
        <v>15695</v>
      </c>
      <c r="N59" s="16"/>
      <c r="O59" s="16">
        <v>2411</v>
      </c>
      <c r="P59" s="16"/>
      <c r="Q59" s="16"/>
      <c r="R59" s="16"/>
      <c r="S59" s="16"/>
    </row>
    <row r="60" spans="1:19" s="19" customFormat="1" ht="13.5" customHeight="1">
      <c r="A60" s="16" t="s">
        <v>42</v>
      </c>
      <c r="B60" s="17" t="s">
        <v>9</v>
      </c>
      <c r="C60" s="35">
        <f t="shared" si="1"/>
        <v>92779</v>
      </c>
      <c r="D60" s="16"/>
      <c r="E60" s="16">
        <v>24550</v>
      </c>
      <c r="F60" s="16"/>
      <c r="G60" s="16">
        <v>3563</v>
      </c>
      <c r="H60" s="16"/>
      <c r="I60" s="16">
        <v>4895</v>
      </c>
      <c r="J60" s="16"/>
      <c r="K60" s="16">
        <v>22476</v>
      </c>
      <c r="L60" s="16"/>
      <c r="M60" s="16">
        <v>37295</v>
      </c>
      <c r="N60" s="16"/>
      <c r="O60" s="16">
        <v>0</v>
      </c>
      <c r="P60" s="16"/>
      <c r="Q60" s="16"/>
      <c r="R60" s="16"/>
      <c r="S60" s="16"/>
    </row>
    <row r="61" spans="1:19" s="19" customFormat="1" ht="13.5" customHeight="1">
      <c r="A61" s="16" t="s">
        <v>114</v>
      </c>
      <c r="B61" s="17"/>
      <c r="C61" s="35">
        <f t="shared" si="1"/>
        <v>29076</v>
      </c>
      <c r="D61" s="16"/>
      <c r="E61" s="16">
        <v>7503</v>
      </c>
      <c r="F61" s="16"/>
      <c r="G61" s="16">
        <v>4731</v>
      </c>
      <c r="H61" s="16"/>
      <c r="I61" s="16">
        <v>2651</v>
      </c>
      <c r="J61" s="16"/>
      <c r="K61" s="16">
        <v>3825</v>
      </c>
      <c r="L61" s="16"/>
      <c r="M61" s="16">
        <v>10366</v>
      </c>
      <c r="N61" s="16"/>
      <c r="O61" s="16">
        <v>0</v>
      </c>
      <c r="P61" s="16"/>
      <c r="Q61" s="16"/>
      <c r="R61" s="16"/>
      <c r="S61" s="16"/>
    </row>
    <row r="62" spans="1:19" s="19" customFormat="1" ht="13.5" customHeight="1">
      <c r="A62" s="16" t="s">
        <v>43</v>
      </c>
      <c r="B62" s="17" t="s">
        <v>9</v>
      </c>
      <c r="C62" s="35">
        <f t="shared" si="1"/>
        <v>402000</v>
      </c>
      <c r="D62" s="16"/>
      <c r="E62" s="16">
        <v>171614</v>
      </c>
      <c r="F62" s="16"/>
      <c r="G62" s="16">
        <v>156811</v>
      </c>
      <c r="H62" s="16"/>
      <c r="I62" s="16">
        <v>50187</v>
      </c>
      <c r="J62" s="16"/>
      <c r="K62" s="16">
        <v>0</v>
      </c>
      <c r="L62" s="16"/>
      <c r="M62" s="16">
        <v>23388</v>
      </c>
      <c r="N62" s="16"/>
      <c r="O62" s="16">
        <v>0</v>
      </c>
      <c r="P62" s="16"/>
      <c r="Q62" s="16"/>
      <c r="R62" s="16"/>
      <c r="S62" s="16"/>
    </row>
    <row r="63" spans="1:19" s="19" customFormat="1" ht="13.5" customHeight="1">
      <c r="A63" s="16" t="s">
        <v>44</v>
      </c>
      <c r="B63" s="17" t="s">
        <v>9</v>
      </c>
      <c r="C63" s="35">
        <f t="shared" si="1"/>
        <v>78507</v>
      </c>
      <c r="D63" s="16"/>
      <c r="E63" s="16">
        <v>58789</v>
      </c>
      <c r="F63" s="16"/>
      <c r="G63" s="16">
        <v>0</v>
      </c>
      <c r="H63" s="16"/>
      <c r="I63" s="16">
        <v>11314</v>
      </c>
      <c r="J63" s="16"/>
      <c r="K63" s="16">
        <v>137</v>
      </c>
      <c r="L63" s="16"/>
      <c r="M63" s="16">
        <v>8267</v>
      </c>
      <c r="N63" s="16"/>
      <c r="O63" s="16">
        <v>0</v>
      </c>
      <c r="P63" s="16"/>
      <c r="Q63" s="16"/>
      <c r="R63" s="16"/>
      <c r="S63" s="16"/>
    </row>
    <row r="64" spans="1:19" s="19" customFormat="1" ht="13.5" customHeight="1">
      <c r="A64" s="16" t="s">
        <v>45</v>
      </c>
      <c r="B64" s="17" t="s">
        <v>9</v>
      </c>
      <c r="C64" s="35">
        <f t="shared" si="1"/>
        <v>55779</v>
      </c>
      <c r="D64" s="16"/>
      <c r="E64" s="16">
        <v>38493</v>
      </c>
      <c r="F64" s="16"/>
      <c r="G64" s="16">
        <v>0</v>
      </c>
      <c r="H64" s="16"/>
      <c r="I64" s="16">
        <v>5882</v>
      </c>
      <c r="J64" s="16"/>
      <c r="K64" s="16">
        <v>977</v>
      </c>
      <c r="L64" s="16"/>
      <c r="M64" s="16">
        <v>10427</v>
      </c>
      <c r="N64" s="16"/>
      <c r="O64" s="16">
        <v>0</v>
      </c>
      <c r="P64" s="16"/>
      <c r="Q64" s="16"/>
      <c r="R64" s="16"/>
      <c r="S64" s="16"/>
    </row>
    <row r="65" spans="1:19" s="19" customFormat="1" ht="13.5" customHeight="1">
      <c r="A65" s="16" t="s">
        <v>46</v>
      </c>
      <c r="B65" s="17" t="s">
        <v>9</v>
      </c>
      <c r="C65" s="35">
        <f t="shared" si="1"/>
        <v>162639</v>
      </c>
      <c r="D65" s="16"/>
      <c r="E65" s="16">
        <v>100188</v>
      </c>
      <c r="F65" s="16"/>
      <c r="G65" s="16">
        <v>32766</v>
      </c>
      <c r="H65" s="16"/>
      <c r="I65" s="16">
        <v>20317</v>
      </c>
      <c r="J65" s="16"/>
      <c r="K65" s="16">
        <v>0</v>
      </c>
      <c r="L65" s="16"/>
      <c r="M65" s="16">
        <v>9368</v>
      </c>
      <c r="N65" s="16"/>
      <c r="O65" s="16">
        <v>0</v>
      </c>
      <c r="P65" s="16"/>
      <c r="Q65" s="16"/>
      <c r="R65" s="16"/>
      <c r="S65" s="16"/>
    </row>
    <row r="66" spans="1:19" s="19" customFormat="1" ht="13.5" customHeight="1">
      <c r="A66" s="16" t="s">
        <v>47</v>
      </c>
      <c r="B66" s="17" t="s">
        <v>9</v>
      </c>
      <c r="C66" s="35">
        <f t="shared" si="1"/>
        <v>135464</v>
      </c>
      <c r="D66" s="16"/>
      <c r="E66" s="16">
        <v>77357</v>
      </c>
      <c r="F66" s="16"/>
      <c r="G66" s="16">
        <v>0</v>
      </c>
      <c r="H66" s="16"/>
      <c r="I66" s="16">
        <v>11821</v>
      </c>
      <c r="J66" s="16"/>
      <c r="K66" s="16">
        <v>0</v>
      </c>
      <c r="L66" s="16"/>
      <c r="M66" s="16">
        <v>44990</v>
      </c>
      <c r="N66" s="16"/>
      <c r="O66" s="16">
        <v>1296</v>
      </c>
      <c r="P66" s="16"/>
      <c r="Q66" s="16"/>
      <c r="R66" s="16"/>
      <c r="S66" s="16"/>
    </row>
    <row r="67" spans="1:19" s="19" customFormat="1" ht="13.5" customHeight="1">
      <c r="A67" s="16" t="s">
        <v>48</v>
      </c>
      <c r="B67" s="17" t="s">
        <v>9</v>
      </c>
      <c r="C67" s="35">
        <f>SUM(E67:O67)</f>
        <v>887923</v>
      </c>
      <c r="D67" s="16"/>
      <c r="E67" s="19">
        <v>524322</v>
      </c>
      <c r="G67" s="19">
        <v>209191</v>
      </c>
      <c r="I67" s="19">
        <v>120118</v>
      </c>
      <c r="K67" s="19">
        <v>2473</v>
      </c>
      <c r="M67" s="19">
        <v>31819</v>
      </c>
      <c r="O67" s="19">
        <v>0</v>
      </c>
      <c r="P67" s="16"/>
      <c r="Q67" s="16"/>
      <c r="R67" s="16"/>
      <c r="S67" s="16"/>
    </row>
    <row r="68" spans="1:19" s="19" customFormat="1" ht="13.5" customHeight="1">
      <c r="A68" s="16" t="s">
        <v>88</v>
      </c>
      <c r="B68" s="17"/>
      <c r="C68" s="35">
        <f t="shared" si="1"/>
        <v>80094</v>
      </c>
      <c r="D68" s="16"/>
      <c r="E68" s="16">
        <v>46347</v>
      </c>
      <c r="F68" s="16"/>
      <c r="G68" s="16">
        <v>9150</v>
      </c>
      <c r="H68" s="16"/>
      <c r="I68" s="16">
        <v>11179</v>
      </c>
      <c r="J68" s="16"/>
      <c r="K68" s="16">
        <v>2248</v>
      </c>
      <c r="L68" s="16"/>
      <c r="M68" s="16">
        <v>11170</v>
      </c>
      <c r="N68" s="16"/>
      <c r="O68" s="16">
        <v>0</v>
      </c>
      <c r="P68" s="16"/>
      <c r="Q68" s="16"/>
      <c r="R68" s="16"/>
      <c r="S68" s="16"/>
    </row>
    <row r="69" spans="1:19" s="19" customFormat="1" ht="13.5" customHeight="1">
      <c r="A69" s="16"/>
      <c r="B69" s="17"/>
      <c r="C69" s="24"/>
      <c r="D69" s="16"/>
      <c r="E69" s="24"/>
      <c r="F69" s="16"/>
      <c r="G69" s="24"/>
      <c r="H69" s="16"/>
      <c r="I69" s="24"/>
      <c r="J69" s="16"/>
      <c r="K69" s="24"/>
      <c r="L69" s="16"/>
      <c r="M69" s="24"/>
      <c r="N69" s="16"/>
      <c r="O69" s="24"/>
      <c r="P69" s="16"/>
      <c r="Q69" s="16"/>
      <c r="R69" s="16"/>
      <c r="S69" s="16"/>
    </row>
    <row r="70" spans="1:19" s="19" customFormat="1" ht="13.5" customHeight="1">
      <c r="A70" s="16" t="s">
        <v>49</v>
      </c>
      <c r="B70" s="17"/>
      <c r="C70" s="18">
        <f>SUM(E70:O70)</f>
        <v>2806055</v>
      </c>
      <c r="D70" s="16"/>
      <c r="E70" s="18">
        <f>SUM(E52:E68)</f>
        <v>1705214</v>
      </c>
      <c r="F70" s="16"/>
      <c r="G70" s="18">
        <f>SUM(G52:G68)</f>
        <v>425820</v>
      </c>
      <c r="H70" s="16"/>
      <c r="I70" s="18">
        <f>SUM(I52:I68)</f>
        <v>361485</v>
      </c>
      <c r="J70" s="16"/>
      <c r="K70" s="18">
        <f>SUM(K52:K68)</f>
        <v>53214</v>
      </c>
      <c r="L70" s="16"/>
      <c r="M70" s="18">
        <f>SUM(M52:M68)</f>
        <v>254047</v>
      </c>
      <c r="N70" s="16"/>
      <c r="O70" s="18">
        <f>SUM(O52:O68)</f>
        <v>6275</v>
      </c>
      <c r="P70" s="16"/>
      <c r="Q70" s="16"/>
      <c r="R70" s="16"/>
      <c r="S70" s="16"/>
    </row>
    <row r="71" spans="1:19" s="19" customFormat="1" ht="13.5" customHeight="1">
      <c r="A71" s="16"/>
      <c r="B71" s="17"/>
      <c r="C71" s="20"/>
      <c r="D71" s="16"/>
      <c r="E71" s="20"/>
      <c r="F71" s="16"/>
      <c r="G71" s="20"/>
      <c r="H71" s="16"/>
      <c r="I71" s="20"/>
      <c r="J71" s="16"/>
      <c r="K71" s="20"/>
      <c r="L71" s="16"/>
      <c r="M71" s="20"/>
      <c r="N71" s="16"/>
      <c r="O71" s="20"/>
      <c r="P71" s="16"/>
      <c r="Q71" s="16"/>
      <c r="R71" s="16"/>
      <c r="S71" s="16"/>
    </row>
    <row r="72" spans="1:19" s="19" customFormat="1" ht="13.5" customHeight="1">
      <c r="A72" s="16" t="s">
        <v>116</v>
      </c>
      <c r="B72" s="17" t="s">
        <v>9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s="19" customFormat="1" ht="13.5" customHeight="1">
      <c r="A73" s="16" t="s">
        <v>99</v>
      </c>
      <c r="B73" s="17"/>
      <c r="C73" s="16">
        <f>SUM(E73:O73)</f>
        <v>48960</v>
      </c>
      <c r="D73" s="16"/>
      <c r="E73" s="16">
        <v>42470</v>
      </c>
      <c r="F73" s="16"/>
      <c r="G73" s="16">
        <v>0</v>
      </c>
      <c r="H73" s="16"/>
      <c r="I73" s="16">
        <v>6490</v>
      </c>
      <c r="J73" s="16"/>
      <c r="K73" s="16">
        <v>0</v>
      </c>
      <c r="L73" s="16"/>
      <c r="M73" s="16">
        <v>0</v>
      </c>
      <c r="N73" s="16"/>
      <c r="O73" s="16">
        <v>0</v>
      </c>
      <c r="P73" s="16"/>
      <c r="Q73" s="16"/>
      <c r="R73" s="16"/>
      <c r="S73" s="16"/>
    </row>
    <row r="74" spans="1:19" s="19" customFormat="1" ht="13.5" customHeight="1">
      <c r="A74" s="16" t="s">
        <v>121</v>
      </c>
      <c r="B74" s="17"/>
      <c r="C74" s="16">
        <f>SUM(E74:O74)</f>
        <v>57641</v>
      </c>
      <c r="D74" s="16"/>
      <c r="E74" s="16">
        <v>50000</v>
      </c>
      <c r="F74" s="16"/>
      <c r="G74" s="16">
        <v>0</v>
      </c>
      <c r="H74" s="16"/>
      <c r="I74" s="16">
        <v>7641</v>
      </c>
      <c r="J74" s="16"/>
      <c r="K74" s="16">
        <v>0</v>
      </c>
      <c r="L74" s="16"/>
      <c r="M74" s="16">
        <v>0</v>
      </c>
      <c r="N74" s="16"/>
      <c r="O74" s="16">
        <v>0</v>
      </c>
      <c r="P74" s="16"/>
      <c r="Q74" s="16"/>
      <c r="R74" s="16"/>
      <c r="S74" s="16"/>
    </row>
    <row r="75" spans="1:19" s="37" customFormat="1" ht="13.5" customHeight="1">
      <c r="A75" s="20" t="s">
        <v>98</v>
      </c>
      <c r="B75" s="36"/>
      <c r="C75" s="20">
        <f>SUM(E75:O75)</f>
        <v>8894</v>
      </c>
      <c r="D75" s="20"/>
      <c r="E75" s="20">
        <v>0</v>
      </c>
      <c r="F75" s="20"/>
      <c r="G75" s="20">
        <v>0</v>
      </c>
      <c r="H75" s="20"/>
      <c r="I75" s="20">
        <v>0</v>
      </c>
      <c r="J75" s="20"/>
      <c r="K75" s="20">
        <v>7441</v>
      </c>
      <c r="L75" s="20"/>
      <c r="M75" s="20">
        <v>1453</v>
      </c>
      <c r="N75" s="20"/>
      <c r="O75" s="20">
        <v>0</v>
      </c>
      <c r="P75" s="20"/>
      <c r="Q75" s="20"/>
      <c r="R75" s="20"/>
      <c r="S75" s="20"/>
    </row>
    <row r="76" spans="1:19" s="37" customFormat="1" ht="13.5" customHeight="1">
      <c r="A76" s="20" t="s">
        <v>112</v>
      </c>
      <c r="B76" s="36"/>
      <c r="C76" s="21">
        <f>SUM(E76:O76)</f>
        <v>8446</v>
      </c>
      <c r="D76" s="20"/>
      <c r="E76" s="21">
        <v>0</v>
      </c>
      <c r="F76" s="20"/>
      <c r="G76" s="21">
        <v>0</v>
      </c>
      <c r="H76" s="20"/>
      <c r="I76" s="21">
        <v>0</v>
      </c>
      <c r="J76" s="20"/>
      <c r="K76" s="21">
        <v>3282</v>
      </c>
      <c r="L76" s="20"/>
      <c r="M76" s="21">
        <v>5164</v>
      </c>
      <c r="N76" s="20"/>
      <c r="O76" s="21">
        <v>0</v>
      </c>
      <c r="P76" s="20"/>
      <c r="Q76" s="20"/>
      <c r="R76" s="20"/>
      <c r="S76" s="20"/>
    </row>
    <row r="77" spans="1:19" s="19" customFormat="1" ht="13.5" customHeight="1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9" customFormat="1" ht="13.5" customHeight="1">
      <c r="A78" s="16" t="s">
        <v>115</v>
      </c>
      <c r="B78" s="17"/>
      <c r="C78" s="21">
        <f>SUM(E78:O78)</f>
        <v>123941</v>
      </c>
      <c r="D78" s="22"/>
      <c r="E78" s="21">
        <f>SUM(E73:E76)</f>
        <v>92470</v>
      </c>
      <c r="F78" s="22"/>
      <c r="G78" s="21">
        <f>SUM(G73:G76)</f>
        <v>0</v>
      </c>
      <c r="H78" s="22"/>
      <c r="I78" s="21">
        <f>SUM(I73:I76)</f>
        <v>14131</v>
      </c>
      <c r="J78" s="22"/>
      <c r="K78" s="21">
        <f>SUM(K73:K76)</f>
        <v>10723</v>
      </c>
      <c r="L78" s="22"/>
      <c r="M78" s="21">
        <f>SUM(M73:M76)</f>
        <v>6617</v>
      </c>
      <c r="N78" s="22"/>
      <c r="O78" s="21">
        <f>SUM(O73:O76)</f>
        <v>0</v>
      </c>
      <c r="P78" s="16"/>
      <c r="Q78" s="16"/>
      <c r="R78" s="16"/>
      <c r="S78" s="16"/>
    </row>
    <row r="79" spans="1:19" s="19" customFormat="1" ht="13.5" customHeight="1">
      <c r="A79" s="16"/>
      <c r="B79" s="17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6"/>
      <c r="Q79" s="16"/>
      <c r="R79" s="16"/>
      <c r="S79" s="16"/>
    </row>
    <row r="80" spans="1:19" s="19" customFormat="1" ht="13.5" customHeight="1">
      <c r="A80" s="16" t="s">
        <v>50</v>
      </c>
      <c r="B80" s="17" t="s">
        <v>9</v>
      </c>
      <c r="C80" s="18">
        <f>SUM(E80:O80)</f>
        <v>6455819</v>
      </c>
      <c r="D80" s="16"/>
      <c r="E80" s="18">
        <f>SUM(E49+E70+E78)</f>
        <v>4085670</v>
      </c>
      <c r="F80" s="16" t="s">
        <v>10</v>
      </c>
      <c r="G80" s="18">
        <f>SUM(G70+G49+G78)</f>
        <v>534422</v>
      </c>
      <c r="H80" s="16" t="s">
        <v>10</v>
      </c>
      <c r="I80" s="18">
        <f>SUM(I70+I49+I78)</f>
        <v>832306</v>
      </c>
      <c r="J80" s="16" t="s">
        <v>10</v>
      </c>
      <c r="K80" s="18">
        <f>SUM(K70+K49+K78)</f>
        <v>91677</v>
      </c>
      <c r="L80" s="16" t="s">
        <v>10</v>
      </c>
      <c r="M80" s="18">
        <f>SUM(M70+M49+M78)</f>
        <v>899102</v>
      </c>
      <c r="N80" s="16" t="s">
        <v>10</v>
      </c>
      <c r="O80" s="18">
        <f>SUM(O70+O49+O78)</f>
        <v>12642</v>
      </c>
      <c r="P80" s="16"/>
      <c r="Q80" s="16"/>
      <c r="R80" s="16"/>
      <c r="S80" s="16"/>
    </row>
    <row r="81" spans="1:19" s="19" customFormat="1" ht="13.5" customHeight="1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9" customFormat="1" ht="13.5" customHeight="1">
      <c r="A82" s="16" t="s">
        <v>14</v>
      </c>
      <c r="B82" s="17" t="s">
        <v>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6"/>
      <c r="Q82" s="16"/>
      <c r="R82" s="16"/>
      <c r="S82" s="16"/>
    </row>
    <row r="83" spans="1:19" s="19" customFormat="1" ht="13.5" customHeight="1">
      <c r="A83" s="16" t="s">
        <v>51</v>
      </c>
      <c r="B83" s="17"/>
      <c r="C83" s="23">
        <f>SUM(E83:O83)</f>
        <v>279717</v>
      </c>
      <c r="D83" s="16"/>
      <c r="E83" s="23">
        <v>227781</v>
      </c>
      <c r="F83" s="16"/>
      <c r="G83" s="23">
        <v>8588</v>
      </c>
      <c r="H83" s="16"/>
      <c r="I83" s="23">
        <v>34860</v>
      </c>
      <c r="J83" s="16"/>
      <c r="K83" s="23">
        <v>4399</v>
      </c>
      <c r="L83" s="16"/>
      <c r="M83" s="23">
        <v>4089</v>
      </c>
      <c r="N83" s="16"/>
      <c r="O83" s="23">
        <v>0</v>
      </c>
      <c r="P83" s="16"/>
      <c r="Q83" s="16"/>
      <c r="R83" s="16"/>
      <c r="S83" s="16"/>
    </row>
    <row r="84" spans="1:19" s="19" customFormat="1" ht="13.5" customHeight="1">
      <c r="A84" s="16"/>
      <c r="B84" s="17"/>
      <c r="C84" s="20"/>
      <c r="D84" s="16"/>
      <c r="E84" s="20"/>
      <c r="F84" s="16"/>
      <c r="G84" s="20"/>
      <c r="H84" s="16"/>
      <c r="I84" s="20"/>
      <c r="J84" s="16"/>
      <c r="K84" s="20"/>
      <c r="L84" s="16"/>
      <c r="M84" s="20"/>
      <c r="N84" s="16"/>
      <c r="O84" s="20"/>
      <c r="P84" s="16"/>
      <c r="Q84" s="16"/>
      <c r="R84" s="16"/>
      <c r="S84" s="16"/>
    </row>
    <row r="85" spans="1:19" s="19" customFormat="1" ht="13.5" customHeight="1">
      <c r="A85" s="16" t="s">
        <v>52</v>
      </c>
      <c r="B85" s="17" t="s">
        <v>9</v>
      </c>
      <c r="C85" s="21">
        <f>SUM(E85:O85)</f>
        <v>279717</v>
      </c>
      <c r="D85" s="16"/>
      <c r="E85" s="18">
        <f>SUM(E83)</f>
        <v>227781</v>
      </c>
      <c r="F85" s="16"/>
      <c r="G85" s="18">
        <f>SUM(G83)</f>
        <v>8588</v>
      </c>
      <c r="H85" s="16"/>
      <c r="I85" s="18">
        <f>SUM(I83)</f>
        <v>34860</v>
      </c>
      <c r="J85" s="16"/>
      <c r="K85" s="18">
        <f>SUM(K83)</f>
        <v>4399</v>
      </c>
      <c r="L85" s="16"/>
      <c r="M85" s="18">
        <f>SUM(M83)</f>
        <v>4089</v>
      </c>
      <c r="N85" s="16"/>
      <c r="O85" s="18">
        <f>SUM(O83)</f>
        <v>0</v>
      </c>
      <c r="P85" s="16"/>
      <c r="Q85" s="16"/>
      <c r="R85" s="16"/>
      <c r="S85" s="16"/>
    </row>
    <row r="86" spans="1:19" s="19" customFormat="1" ht="13.5" customHeight="1">
      <c r="A86" s="16"/>
      <c r="B86" s="17" t="s">
        <v>9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19" customFormat="1" ht="13.5" customHeight="1">
      <c r="A87" s="16" t="s">
        <v>15</v>
      </c>
      <c r="B87" s="17" t="s">
        <v>9</v>
      </c>
      <c r="C87" s="16"/>
      <c r="D87" s="16"/>
      <c r="E87" s="16" t="s">
        <v>9</v>
      </c>
      <c r="F87" s="16" t="s">
        <v>9</v>
      </c>
      <c r="G87" s="16" t="s">
        <v>9</v>
      </c>
      <c r="H87" s="16" t="s">
        <v>9</v>
      </c>
      <c r="I87" s="16" t="s">
        <v>9</v>
      </c>
      <c r="J87" s="16" t="s">
        <v>9</v>
      </c>
      <c r="K87" s="16" t="s">
        <v>9</v>
      </c>
      <c r="L87" s="16" t="s">
        <v>9</v>
      </c>
      <c r="M87" s="16" t="s">
        <v>9</v>
      </c>
      <c r="N87" s="16" t="s">
        <v>9</v>
      </c>
      <c r="O87" s="16" t="s">
        <v>9</v>
      </c>
      <c r="P87" s="16"/>
      <c r="Q87" s="16"/>
      <c r="R87" s="16"/>
      <c r="S87" s="16"/>
    </row>
    <row r="88" spans="1:19" s="19" customFormat="1" ht="13.5" customHeight="1">
      <c r="A88" s="16" t="s">
        <v>53</v>
      </c>
      <c r="B88" s="17" t="s">
        <v>9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s="19" customFormat="1" ht="13.5" customHeight="1">
      <c r="A89" s="16" t="s">
        <v>19</v>
      </c>
      <c r="B89" s="17" t="s">
        <v>9</v>
      </c>
      <c r="C89" s="19">
        <f aca="true" t="shared" si="2" ref="C89:C98">SUM(E89:O89)</f>
        <v>233026</v>
      </c>
      <c r="D89" s="16"/>
      <c r="E89" s="16">
        <v>195910</v>
      </c>
      <c r="F89" s="16"/>
      <c r="G89" s="33">
        <v>0</v>
      </c>
      <c r="H89" s="16"/>
      <c r="I89" s="16">
        <v>29937</v>
      </c>
      <c r="J89" s="16"/>
      <c r="K89" s="16">
        <v>0</v>
      </c>
      <c r="L89" s="16"/>
      <c r="M89" s="16">
        <v>7179</v>
      </c>
      <c r="N89" s="16"/>
      <c r="O89" s="16">
        <v>0</v>
      </c>
      <c r="P89" s="16"/>
      <c r="Q89" s="16"/>
      <c r="R89" s="16"/>
      <c r="S89" s="16"/>
    </row>
    <row r="90" spans="1:19" s="19" customFormat="1" ht="13.5" customHeight="1">
      <c r="A90" s="16" t="s">
        <v>89</v>
      </c>
      <c r="B90" s="17"/>
      <c r="C90" s="19">
        <f t="shared" si="2"/>
        <v>34035</v>
      </c>
      <c r="D90" s="16"/>
      <c r="E90" s="16">
        <v>58161</v>
      </c>
      <c r="F90" s="16"/>
      <c r="G90" s="33">
        <v>0</v>
      </c>
      <c r="H90" s="16"/>
      <c r="I90" s="16">
        <v>11352</v>
      </c>
      <c r="J90" s="16"/>
      <c r="K90" s="16">
        <v>6450</v>
      </c>
      <c r="L90" s="16"/>
      <c r="M90" s="16">
        <v>-41928</v>
      </c>
      <c r="N90" s="16"/>
      <c r="O90" s="16">
        <v>0</v>
      </c>
      <c r="P90" s="16"/>
      <c r="Q90" s="16"/>
      <c r="R90" s="16"/>
      <c r="S90" s="16"/>
    </row>
    <row r="91" spans="1:19" s="19" customFormat="1" ht="13.5" customHeight="1">
      <c r="A91" s="16" t="s">
        <v>54</v>
      </c>
      <c r="B91" s="17" t="s">
        <v>9</v>
      </c>
      <c r="C91" s="19">
        <f t="shared" si="2"/>
        <v>8905</v>
      </c>
      <c r="D91" s="16"/>
      <c r="E91" s="16">
        <v>15898</v>
      </c>
      <c r="F91" s="16"/>
      <c r="G91" s="16">
        <v>975</v>
      </c>
      <c r="H91" s="16"/>
      <c r="I91" s="16">
        <v>2429</v>
      </c>
      <c r="J91" s="16"/>
      <c r="K91" s="16">
        <v>0</v>
      </c>
      <c r="L91" s="16"/>
      <c r="M91" s="16">
        <v>-10397</v>
      </c>
      <c r="N91" s="16"/>
      <c r="O91" s="16">
        <v>0</v>
      </c>
      <c r="P91" s="16"/>
      <c r="Q91" s="16"/>
      <c r="R91" s="16"/>
      <c r="S91" s="16"/>
    </row>
    <row r="92" spans="1:19" s="19" customFormat="1" ht="13.5" customHeight="1">
      <c r="A92" s="16" t="s">
        <v>55</v>
      </c>
      <c r="B92" s="17" t="s">
        <v>9</v>
      </c>
      <c r="C92" s="19">
        <f t="shared" si="2"/>
        <v>222211</v>
      </c>
      <c r="D92" s="16"/>
      <c r="E92" s="16">
        <v>262437</v>
      </c>
      <c r="F92" s="16"/>
      <c r="G92" s="16">
        <v>414612</v>
      </c>
      <c r="H92" s="16"/>
      <c r="I92" s="16">
        <v>107319</v>
      </c>
      <c r="J92" s="16"/>
      <c r="K92" s="16">
        <v>3589</v>
      </c>
      <c r="L92" s="16"/>
      <c r="M92" s="16">
        <v>-575647</v>
      </c>
      <c r="N92" s="16"/>
      <c r="O92" s="16">
        <v>9901</v>
      </c>
      <c r="P92" s="16"/>
      <c r="Q92" s="16"/>
      <c r="R92" s="16"/>
      <c r="S92" s="16"/>
    </row>
    <row r="93" spans="1:19" s="19" customFormat="1" ht="13.5" customHeight="1">
      <c r="A93" s="16" t="s">
        <v>56</v>
      </c>
      <c r="B93" s="17" t="s">
        <v>9</v>
      </c>
      <c r="C93" s="19">
        <f t="shared" si="2"/>
        <v>12161</v>
      </c>
      <c r="D93" s="16"/>
      <c r="E93" s="16">
        <v>34945</v>
      </c>
      <c r="F93" s="16"/>
      <c r="G93" s="16">
        <v>0</v>
      </c>
      <c r="H93" s="16"/>
      <c r="I93" s="16">
        <v>5340</v>
      </c>
      <c r="J93" s="16"/>
      <c r="K93" s="16">
        <v>0</v>
      </c>
      <c r="L93" s="16"/>
      <c r="M93" s="16">
        <v>-28124</v>
      </c>
      <c r="N93" s="16"/>
      <c r="O93" s="16">
        <v>0</v>
      </c>
      <c r="P93" s="16"/>
      <c r="Q93" s="16"/>
      <c r="R93" s="16"/>
      <c r="S93" s="16"/>
    </row>
    <row r="94" spans="1:19" s="19" customFormat="1" ht="13.5" customHeight="1">
      <c r="A94" s="16" t="s">
        <v>57</v>
      </c>
      <c r="B94" s="17"/>
      <c r="C94" s="19">
        <f t="shared" si="2"/>
        <v>103656</v>
      </c>
      <c r="D94" s="16"/>
      <c r="E94" s="16">
        <v>80335</v>
      </c>
      <c r="F94" s="16"/>
      <c r="G94" s="16">
        <v>0</v>
      </c>
      <c r="H94" s="16"/>
      <c r="I94" s="16">
        <v>12276</v>
      </c>
      <c r="J94" s="16"/>
      <c r="K94" s="16">
        <v>421</v>
      </c>
      <c r="L94" s="16"/>
      <c r="M94" s="16">
        <v>10624</v>
      </c>
      <c r="N94" s="16"/>
      <c r="O94" s="16">
        <v>0</v>
      </c>
      <c r="P94" s="16"/>
      <c r="Q94" s="16"/>
      <c r="R94" s="16"/>
      <c r="S94" s="16"/>
    </row>
    <row r="95" spans="1:19" s="19" customFormat="1" ht="13.5" customHeight="1">
      <c r="A95" s="16" t="s">
        <v>122</v>
      </c>
      <c r="B95" s="17"/>
      <c r="C95" s="19">
        <f t="shared" si="2"/>
        <v>8531</v>
      </c>
      <c r="D95" s="16"/>
      <c r="E95" s="16">
        <v>0</v>
      </c>
      <c r="F95" s="16"/>
      <c r="G95" s="16">
        <v>0</v>
      </c>
      <c r="H95" s="16"/>
      <c r="I95" s="16">
        <v>0</v>
      </c>
      <c r="J95" s="16"/>
      <c r="K95" s="16">
        <v>0</v>
      </c>
      <c r="L95" s="16"/>
      <c r="M95" s="16">
        <v>8531</v>
      </c>
      <c r="N95" s="16"/>
      <c r="O95" s="16">
        <v>0</v>
      </c>
      <c r="P95" s="16"/>
      <c r="Q95" s="16"/>
      <c r="R95" s="16"/>
      <c r="S95" s="16"/>
    </row>
    <row r="96" spans="1:19" s="19" customFormat="1" ht="13.5" customHeight="1">
      <c r="A96" s="16" t="s">
        <v>58</v>
      </c>
      <c r="B96" s="17" t="s">
        <v>9</v>
      </c>
      <c r="C96" s="19">
        <f t="shared" si="2"/>
        <v>138461</v>
      </c>
      <c r="D96" s="16"/>
      <c r="E96" s="16">
        <v>103991</v>
      </c>
      <c r="F96" s="16"/>
      <c r="G96" s="16">
        <v>2406</v>
      </c>
      <c r="H96" s="16"/>
      <c r="I96" s="16">
        <v>18810</v>
      </c>
      <c r="J96" s="16"/>
      <c r="K96" s="16">
        <v>2471</v>
      </c>
      <c r="L96" s="16"/>
      <c r="M96" s="16">
        <v>10783</v>
      </c>
      <c r="N96" s="16"/>
      <c r="O96" s="16">
        <v>0</v>
      </c>
      <c r="P96" s="16"/>
      <c r="Q96" s="16"/>
      <c r="R96" s="16"/>
      <c r="S96" s="16"/>
    </row>
    <row r="97" spans="1:19" s="19" customFormat="1" ht="13.5" customHeight="1">
      <c r="A97" s="16" t="s">
        <v>103</v>
      </c>
      <c r="B97" s="17"/>
      <c r="C97" s="19">
        <f t="shared" si="2"/>
        <v>339</v>
      </c>
      <c r="D97" s="16"/>
      <c r="E97" s="16">
        <v>0</v>
      </c>
      <c r="F97" s="16"/>
      <c r="G97" s="16">
        <v>0</v>
      </c>
      <c r="H97" s="16"/>
      <c r="I97" s="16">
        <v>0</v>
      </c>
      <c r="J97" s="16"/>
      <c r="K97" s="16">
        <v>0</v>
      </c>
      <c r="L97" s="16"/>
      <c r="M97" s="16">
        <v>339</v>
      </c>
      <c r="N97" s="16"/>
      <c r="O97" s="16">
        <v>0</v>
      </c>
      <c r="P97" s="16"/>
      <c r="Q97" s="16"/>
      <c r="R97" s="16"/>
      <c r="S97" s="16"/>
    </row>
    <row r="98" spans="1:19" s="19" customFormat="1" ht="13.5" customHeight="1">
      <c r="A98" s="16" t="s">
        <v>59</v>
      </c>
      <c r="B98" s="17"/>
      <c r="C98" s="34">
        <f t="shared" si="2"/>
        <v>185994</v>
      </c>
      <c r="D98" s="16"/>
      <c r="E98" s="18">
        <v>118641</v>
      </c>
      <c r="F98" s="16"/>
      <c r="G98" s="18">
        <v>4463</v>
      </c>
      <c r="H98" s="16"/>
      <c r="I98" s="18">
        <v>18130</v>
      </c>
      <c r="J98" s="16"/>
      <c r="K98" s="18">
        <v>1641</v>
      </c>
      <c r="L98" s="16"/>
      <c r="M98" s="18">
        <v>43119</v>
      </c>
      <c r="N98" s="16"/>
      <c r="O98" s="18">
        <v>0</v>
      </c>
      <c r="P98" s="16"/>
      <c r="Q98" s="16"/>
      <c r="R98" s="16"/>
      <c r="S98" s="16"/>
    </row>
    <row r="99" spans="1:19" s="19" customFormat="1" ht="13.5" customHeight="1">
      <c r="A99" s="16"/>
      <c r="B99" s="17"/>
      <c r="C99" s="20"/>
      <c r="D99" s="16"/>
      <c r="E99" s="20"/>
      <c r="F99" s="16"/>
      <c r="G99" s="20"/>
      <c r="H99" s="16"/>
      <c r="I99" s="20"/>
      <c r="J99" s="16"/>
      <c r="K99" s="20"/>
      <c r="L99" s="16"/>
      <c r="M99" s="20"/>
      <c r="N99" s="16"/>
      <c r="O99" s="20"/>
      <c r="P99" s="16"/>
      <c r="Q99" s="16"/>
      <c r="R99" s="16"/>
      <c r="S99" s="16"/>
    </row>
    <row r="100" spans="1:19" s="19" customFormat="1" ht="13.5" customHeight="1">
      <c r="A100" s="16" t="s">
        <v>60</v>
      </c>
      <c r="B100" s="17" t="s">
        <v>9</v>
      </c>
      <c r="C100" s="18">
        <f>SUM(E100:O100)</f>
        <v>947319</v>
      </c>
      <c r="D100" s="16"/>
      <c r="E100" s="18">
        <f>SUM(E89:E98)</f>
        <v>870318</v>
      </c>
      <c r="F100" s="16"/>
      <c r="G100" s="18">
        <f>SUM(G89:G98)</f>
        <v>422456</v>
      </c>
      <c r="H100" s="16"/>
      <c r="I100" s="18">
        <f>SUM(I89:I98)</f>
        <v>205593</v>
      </c>
      <c r="J100" s="16"/>
      <c r="K100" s="18">
        <f>SUM(K89:K98)</f>
        <v>14572</v>
      </c>
      <c r="L100" s="16"/>
      <c r="M100" s="18">
        <f>SUM(M89:M98)</f>
        <v>-575521</v>
      </c>
      <c r="N100" s="16"/>
      <c r="O100" s="18">
        <f>SUM(O89:O98)</f>
        <v>9901</v>
      </c>
      <c r="P100" s="16"/>
      <c r="Q100" s="16"/>
      <c r="R100" s="16"/>
      <c r="S100" s="16"/>
    </row>
    <row r="101" spans="1:19" s="19" customFormat="1" ht="13.5" customHeight="1">
      <c r="A101" s="16"/>
      <c r="B101" s="17"/>
      <c r="C101" s="20"/>
      <c r="D101" s="16"/>
      <c r="E101" s="20"/>
      <c r="F101" s="16"/>
      <c r="G101" s="20"/>
      <c r="H101" s="16"/>
      <c r="I101" s="20"/>
      <c r="J101" s="16"/>
      <c r="K101" s="20"/>
      <c r="L101" s="16"/>
      <c r="M101" s="20"/>
      <c r="N101" s="16"/>
      <c r="O101" s="20"/>
      <c r="P101" s="16"/>
      <c r="Q101" s="16"/>
      <c r="R101" s="16"/>
      <c r="S101" s="16"/>
    </row>
    <row r="102" spans="1:19" s="19" customFormat="1" ht="13.5" customHeight="1">
      <c r="A102" s="16" t="s">
        <v>61</v>
      </c>
      <c r="B102" s="17" t="s">
        <v>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9" customFormat="1" ht="13.5" customHeight="1">
      <c r="A103" s="16" t="s">
        <v>62</v>
      </c>
      <c r="B103" s="17" t="s">
        <v>9</v>
      </c>
      <c r="C103" s="16">
        <f aca="true" t="shared" si="3" ref="C103:C109">SUM(E103:O103)</f>
        <v>160851</v>
      </c>
      <c r="D103" s="16"/>
      <c r="E103" s="16">
        <v>91976</v>
      </c>
      <c r="F103" s="16"/>
      <c r="G103" s="16">
        <v>0</v>
      </c>
      <c r="H103" s="16"/>
      <c r="I103" s="16">
        <v>14009</v>
      </c>
      <c r="J103" s="16"/>
      <c r="K103" s="16">
        <v>4465</v>
      </c>
      <c r="L103" s="16"/>
      <c r="M103" s="16">
        <v>50401</v>
      </c>
      <c r="N103" s="16"/>
      <c r="O103" s="16">
        <v>0</v>
      </c>
      <c r="P103" s="16"/>
      <c r="Q103" s="16"/>
      <c r="R103" s="16"/>
      <c r="S103" s="16"/>
    </row>
    <row r="104" spans="1:19" s="19" customFormat="1" ht="13.5" customHeight="1">
      <c r="A104" s="16" t="s">
        <v>63</v>
      </c>
      <c r="B104" s="17" t="s">
        <v>9</v>
      </c>
      <c r="C104" s="16">
        <f t="shared" si="3"/>
        <v>237201</v>
      </c>
      <c r="D104" s="16"/>
      <c r="E104" s="35">
        <v>181136</v>
      </c>
      <c r="F104" s="16"/>
      <c r="G104" s="16">
        <v>19251</v>
      </c>
      <c r="H104" s="16"/>
      <c r="I104" s="16">
        <v>33645</v>
      </c>
      <c r="J104" s="16"/>
      <c r="K104" s="16">
        <v>0</v>
      </c>
      <c r="L104" s="16"/>
      <c r="M104" s="16">
        <v>3169</v>
      </c>
      <c r="N104" s="16"/>
      <c r="O104" s="16">
        <v>0</v>
      </c>
      <c r="P104" s="16"/>
      <c r="Q104" s="16"/>
      <c r="R104" s="16"/>
      <c r="S104" s="16"/>
    </row>
    <row r="105" spans="1:19" s="19" customFormat="1" ht="13.5" customHeight="1">
      <c r="A105" s="16" t="s">
        <v>64</v>
      </c>
      <c r="B105" s="17" t="s">
        <v>9</v>
      </c>
      <c r="C105" s="16">
        <f t="shared" si="3"/>
        <v>97294</v>
      </c>
      <c r="D105" s="16"/>
      <c r="E105" s="16">
        <v>19776</v>
      </c>
      <c r="F105" s="16"/>
      <c r="G105" s="16">
        <v>0</v>
      </c>
      <c r="H105" s="16"/>
      <c r="I105" s="16">
        <v>3022</v>
      </c>
      <c r="J105" s="16"/>
      <c r="K105" s="16">
        <v>0</v>
      </c>
      <c r="L105" s="16"/>
      <c r="M105" s="16">
        <v>68746</v>
      </c>
      <c r="N105" s="16"/>
      <c r="O105" s="16">
        <v>5750</v>
      </c>
      <c r="P105" s="16"/>
      <c r="Q105" s="16"/>
      <c r="R105" s="16"/>
      <c r="S105" s="16"/>
    </row>
    <row r="106" spans="1:19" s="19" customFormat="1" ht="13.5" customHeight="1">
      <c r="A106" s="16" t="s">
        <v>65</v>
      </c>
      <c r="B106" s="17" t="s">
        <v>9</v>
      </c>
      <c r="C106" s="16">
        <f t="shared" si="3"/>
        <v>26025</v>
      </c>
      <c r="D106" s="16"/>
      <c r="E106" s="19">
        <v>6887</v>
      </c>
      <c r="F106" s="16"/>
      <c r="G106" s="16">
        <v>9546</v>
      </c>
      <c r="H106" s="16"/>
      <c r="I106" s="16">
        <v>9329</v>
      </c>
      <c r="J106" s="16"/>
      <c r="K106" s="16">
        <v>0</v>
      </c>
      <c r="L106" s="16"/>
      <c r="M106" s="16">
        <v>263</v>
      </c>
      <c r="N106" s="16"/>
      <c r="O106" s="16">
        <v>0</v>
      </c>
      <c r="P106" s="16"/>
      <c r="Q106" s="16"/>
      <c r="R106" s="16"/>
      <c r="S106" s="16"/>
    </row>
    <row r="107" spans="1:19" s="19" customFormat="1" ht="13.5" customHeight="1">
      <c r="A107" s="16" t="s">
        <v>90</v>
      </c>
      <c r="B107" s="17"/>
      <c r="C107" s="16">
        <f t="shared" si="3"/>
        <v>71244</v>
      </c>
      <c r="D107" s="16"/>
      <c r="E107" s="16">
        <v>75456</v>
      </c>
      <c r="F107" s="16"/>
      <c r="G107" s="16">
        <v>874</v>
      </c>
      <c r="H107" s="16"/>
      <c r="I107" s="16">
        <v>11664</v>
      </c>
      <c r="J107" s="16"/>
      <c r="K107" s="16">
        <v>240</v>
      </c>
      <c r="L107" s="16"/>
      <c r="M107" s="16">
        <v>-16990</v>
      </c>
      <c r="N107" s="16"/>
      <c r="O107" s="16">
        <v>0</v>
      </c>
      <c r="P107" s="16"/>
      <c r="Q107" s="16"/>
      <c r="R107" s="16"/>
      <c r="S107" s="16"/>
    </row>
    <row r="108" spans="1:19" s="19" customFormat="1" ht="13.5" customHeight="1">
      <c r="A108" s="16" t="s">
        <v>66</v>
      </c>
      <c r="B108" s="17"/>
      <c r="C108" s="16">
        <f t="shared" si="3"/>
        <v>3082</v>
      </c>
      <c r="D108" s="16"/>
      <c r="E108" s="16">
        <v>92</v>
      </c>
      <c r="F108" s="16"/>
      <c r="G108" s="16">
        <v>0</v>
      </c>
      <c r="H108" s="16"/>
      <c r="I108" s="16">
        <v>2733</v>
      </c>
      <c r="J108" s="16"/>
      <c r="K108" s="16">
        <v>0</v>
      </c>
      <c r="L108" s="16"/>
      <c r="M108" s="16">
        <v>257</v>
      </c>
      <c r="N108" s="16"/>
      <c r="O108" s="16">
        <v>0</v>
      </c>
      <c r="P108" s="16"/>
      <c r="Q108" s="16"/>
      <c r="R108" s="16"/>
      <c r="S108" s="16"/>
    </row>
    <row r="109" spans="1:19" s="19" customFormat="1" ht="13.5" customHeight="1">
      <c r="A109" s="16" t="s">
        <v>46</v>
      </c>
      <c r="B109" s="17"/>
      <c r="C109" s="16">
        <f t="shared" si="3"/>
        <v>1050</v>
      </c>
      <c r="D109" s="16"/>
      <c r="E109" s="16">
        <v>0</v>
      </c>
      <c r="F109" s="16"/>
      <c r="G109" s="16">
        <v>0</v>
      </c>
      <c r="H109" s="16"/>
      <c r="I109" s="16">
        <v>0</v>
      </c>
      <c r="J109" s="16"/>
      <c r="K109" s="16">
        <v>0</v>
      </c>
      <c r="L109" s="16"/>
      <c r="M109" s="16">
        <v>1050</v>
      </c>
      <c r="N109" s="16"/>
      <c r="O109" s="16">
        <v>0</v>
      </c>
      <c r="P109" s="16"/>
      <c r="Q109" s="16"/>
      <c r="R109" s="16"/>
      <c r="S109" s="16"/>
    </row>
    <row r="110" spans="1:19" s="19" customFormat="1" ht="13.5" customHeight="1">
      <c r="A110" s="16" t="s">
        <v>67</v>
      </c>
      <c r="B110" s="17" t="s">
        <v>9</v>
      </c>
      <c r="C110" s="20">
        <f>SUM(E110:O110)</f>
        <v>81107</v>
      </c>
      <c r="D110" s="20"/>
      <c r="E110" s="16">
        <v>69484</v>
      </c>
      <c r="F110" s="20"/>
      <c r="G110" s="20">
        <v>0</v>
      </c>
      <c r="H110" s="20"/>
      <c r="I110" s="20">
        <v>10618</v>
      </c>
      <c r="J110" s="20"/>
      <c r="K110" s="20">
        <v>0</v>
      </c>
      <c r="L110" s="20"/>
      <c r="M110" s="20">
        <v>1005</v>
      </c>
      <c r="N110" s="20"/>
      <c r="O110" s="20">
        <v>0</v>
      </c>
      <c r="P110" s="16"/>
      <c r="Q110" s="16"/>
      <c r="R110" s="16"/>
      <c r="S110" s="16"/>
    </row>
    <row r="111" spans="1:19" s="19" customFormat="1" ht="13.5" customHeight="1">
      <c r="A111" s="16" t="s">
        <v>94</v>
      </c>
      <c r="B111" s="17"/>
      <c r="C111" s="16">
        <f>SUM(E111:O111)</f>
        <v>333542</v>
      </c>
      <c r="D111" s="16"/>
      <c r="E111" s="20">
        <v>355074</v>
      </c>
      <c r="F111" s="16"/>
      <c r="G111" s="16">
        <v>9057</v>
      </c>
      <c r="H111" s="16"/>
      <c r="I111" s="16">
        <v>54259</v>
      </c>
      <c r="J111" s="16"/>
      <c r="K111" s="16">
        <v>5959</v>
      </c>
      <c r="L111" s="16"/>
      <c r="M111" s="16">
        <v>-95506</v>
      </c>
      <c r="N111" s="16"/>
      <c r="O111" s="16">
        <v>4699</v>
      </c>
      <c r="P111" s="16"/>
      <c r="Q111" s="16"/>
      <c r="R111" s="16"/>
      <c r="S111" s="16"/>
    </row>
    <row r="112" spans="1:19" s="19" customFormat="1" ht="13.5" customHeight="1">
      <c r="A112" s="16" t="s">
        <v>91</v>
      </c>
      <c r="B112" s="17" t="s">
        <v>9</v>
      </c>
      <c r="C112" s="18">
        <f>SUM(E112:O112)</f>
        <v>93335</v>
      </c>
      <c r="D112" s="16"/>
      <c r="E112" s="25">
        <v>47703</v>
      </c>
      <c r="F112" s="16"/>
      <c r="G112" s="18">
        <v>27202</v>
      </c>
      <c r="H112" s="16"/>
      <c r="I112" s="18">
        <v>9625</v>
      </c>
      <c r="J112" s="16"/>
      <c r="K112" s="18">
        <v>0</v>
      </c>
      <c r="L112" s="16"/>
      <c r="M112" s="18">
        <v>4342</v>
      </c>
      <c r="N112" s="16"/>
      <c r="O112" s="18">
        <v>4463</v>
      </c>
      <c r="P112" s="16"/>
      <c r="Q112" s="16"/>
      <c r="R112" s="16"/>
      <c r="S112" s="16"/>
    </row>
    <row r="113" spans="1:19" s="19" customFormat="1" ht="13.5" customHeight="1">
      <c r="A113" s="16"/>
      <c r="B113" s="17"/>
      <c r="C113" s="20"/>
      <c r="D113" s="16"/>
      <c r="E113" s="20"/>
      <c r="F113" s="16"/>
      <c r="G113" s="20"/>
      <c r="H113" s="16"/>
      <c r="I113" s="20"/>
      <c r="J113" s="16"/>
      <c r="K113" s="20"/>
      <c r="L113" s="16"/>
      <c r="M113" s="20"/>
      <c r="N113" s="16"/>
      <c r="O113" s="20"/>
      <c r="P113" s="16"/>
      <c r="Q113" s="16"/>
      <c r="R113" s="16"/>
      <c r="S113" s="16"/>
    </row>
    <row r="114" spans="1:19" s="19" customFormat="1" ht="13.5" customHeight="1">
      <c r="A114" s="16" t="s">
        <v>68</v>
      </c>
      <c r="B114" s="17" t="s">
        <v>9</v>
      </c>
      <c r="C114" s="18">
        <f>SUM(E114:O114)</f>
        <v>1104731</v>
      </c>
      <c r="D114" s="16"/>
      <c r="E114" s="18">
        <f>SUM(E103:E112)</f>
        <v>847584</v>
      </c>
      <c r="F114" s="16"/>
      <c r="G114" s="18">
        <f>SUM(G103:G112)</f>
        <v>65930</v>
      </c>
      <c r="H114" s="16"/>
      <c r="I114" s="18">
        <f>SUM(I103:I112)</f>
        <v>148904</v>
      </c>
      <c r="J114" s="16"/>
      <c r="K114" s="18">
        <f>SUM(K103:K112)</f>
        <v>10664</v>
      </c>
      <c r="L114" s="16"/>
      <c r="M114" s="18">
        <f>SUM(M103:M112)</f>
        <v>16737</v>
      </c>
      <c r="N114" s="16"/>
      <c r="O114" s="18">
        <f>SUM(O103:O112)</f>
        <v>14912</v>
      </c>
      <c r="P114" s="16"/>
      <c r="Q114" s="16"/>
      <c r="R114" s="16"/>
      <c r="S114" s="16"/>
    </row>
    <row r="115" spans="1:19" s="19" customFormat="1" ht="13.5" customHeight="1">
      <c r="A115" s="16"/>
      <c r="B115" s="17"/>
      <c r="C115" s="20"/>
      <c r="D115" s="16"/>
      <c r="E115" s="20"/>
      <c r="F115" s="16"/>
      <c r="G115" s="20"/>
      <c r="H115" s="16"/>
      <c r="I115" s="20"/>
      <c r="J115" s="16"/>
      <c r="K115" s="20"/>
      <c r="L115" s="16"/>
      <c r="M115" s="20"/>
      <c r="N115" s="16"/>
      <c r="O115" s="20"/>
      <c r="P115" s="16"/>
      <c r="Q115" s="16"/>
      <c r="R115" s="16"/>
      <c r="S115" s="16"/>
    </row>
    <row r="116" spans="1:19" s="19" customFormat="1" ht="13.5" customHeight="1">
      <c r="A116" s="16" t="s">
        <v>106</v>
      </c>
      <c r="B116" s="17"/>
      <c r="C116" s="18">
        <f>SUM(E116:O116)</f>
        <v>339002</v>
      </c>
      <c r="D116" s="16"/>
      <c r="E116" s="18">
        <v>95762</v>
      </c>
      <c r="F116" s="16"/>
      <c r="G116" s="18">
        <v>0</v>
      </c>
      <c r="H116" s="16"/>
      <c r="I116" s="18">
        <v>15725</v>
      </c>
      <c r="J116" s="16"/>
      <c r="K116" s="18">
        <v>250</v>
      </c>
      <c r="L116" s="16"/>
      <c r="M116" s="18">
        <v>227265</v>
      </c>
      <c r="N116" s="16"/>
      <c r="O116" s="18">
        <v>0</v>
      </c>
      <c r="P116" s="16"/>
      <c r="Q116" s="16"/>
      <c r="R116" s="16"/>
      <c r="S116" s="16"/>
    </row>
    <row r="117" spans="1:19" s="19" customFormat="1" ht="13.5" customHeight="1">
      <c r="A117" s="16"/>
      <c r="B117" s="17"/>
      <c r="C117" s="20"/>
      <c r="D117" s="16"/>
      <c r="E117" s="20"/>
      <c r="F117" s="16"/>
      <c r="G117" s="20"/>
      <c r="H117" s="16"/>
      <c r="I117" s="20"/>
      <c r="J117" s="16"/>
      <c r="K117" s="20"/>
      <c r="L117" s="16"/>
      <c r="M117" s="20"/>
      <c r="N117" s="16"/>
      <c r="O117" s="20"/>
      <c r="P117" s="16"/>
      <c r="Q117" s="16"/>
      <c r="R117" s="16"/>
      <c r="S117" s="16"/>
    </row>
    <row r="118" spans="1:19" s="19" customFormat="1" ht="13.5" customHeight="1">
      <c r="A118" s="16" t="s">
        <v>69</v>
      </c>
      <c r="B118" s="17"/>
      <c r="C118" s="18">
        <f>SUM(E118:O118)</f>
        <v>2391052</v>
      </c>
      <c r="D118" s="16"/>
      <c r="E118" s="18">
        <f>SUM(E100,E114,E116,)</f>
        <v>1813664</v>
      </c>
      <c r="F118" s="20"/>
      <c r="G118" s="18">
        <f>SUM(G100,G114,G116,)</f>
        <v>488386</v>
      </c>
      <c r="H118" s="20"/>
      <c r="I118" s="18">
        <f>SUM(I100,I114,I116,)</f>
        <v>370222</v>
      </c>
      <c r="J118" s="20"/>
      <c r="K118" s="18">
        <f>SUM(K100,K114,K116,)</f>
        <v>25486</v>
      </c>
      <c r="L118" s="20"/>
      <c r="M118" s="18">
        <f>SUM(M100,M114,M116,)</f>
        <v>-331519</v>
      </c>
      <c r="N118" s="20"/>
      <c r="O118" s="18">
        <f>SUM(O100,O114,O116,)</f>
        <v>24813</v>
      </c>
      <c r="P118" s="16"/>
      <c r="Q118" s="16"/>
      <c r="R118" s="16"/>
      <c r="S118" s="16"/>
    </row>
    <row r="119" spans="1:19" s="19" customFormat="1" ht="13.5" customHeight="1">
      <c r="A119" s="16"/>
      <c r="B119" s="17" t="s">
        <v>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9" customFormat="1" ht="13.5" customHeight="1">
      <c r="A120" s="16" t="s">
        <v>16</v>
      </c>
      <c r="B120" s="17" t="s">
        <v>9</v>
      </c>
      <c r="C120" s="16"/>
      <c r="D120" s="16"/>
      <c r="E120" s="16" t="s">
        <v>9</v>
      </c>
      <c r="F120" s="16" t="s">
        <v>9</v>
      </c>
      <c r="G120" s="16" t="s">
        <v>9</v>
      </c>
      <c r="H120" s="16" t="s">
        <v>9</v>
      </c>
      <c r="I120" s="16" t="s">
        <v>9</v>
      </c>
      <c r="J120" s="16" t="s">
        <v>9</v>
      </c>
      <c r="K120" s="16" t="s">
        <v>9</v>
      </c>
      <c r="L120" s="16" t="s">
        <v>9</v>
      </c>
      <c r="M120" s="16" t="s">
        <v>9</v>
      </c>
      <c r="N120" s="16" t="s">
        <v>9</v>
      </c>
      <c r="O120" s="16" t="s">
        <v>9</v>
      </c>
      <c r="P120" s="16"/>
      <c r="Q120" s="16"/>
      <c r="R120" s="16"/>
      <c r="S120" s="16"/>
    </row>
    <row r="121" spans="1:19" s="19" customFormat="1" ht="13.5" customHeight="1">
      <c r="A121" s="16" t="s">
        <v>70</v>
      </c>
      <c r="B121" s="17" t="s">
        <v>9</v>
      </c>
      <c r="C121" s="16">
        <f>SUM(E121:O121)</f>
        <v>104823</v>
      </c>
      <c r="D121" s="16"/>
      <c r="E121" s="16">
        <v>74588</v>
      </c>
      <c r="F121" s="16"/>
      <c r="G121" s="16">
        <v>0</v>
      </c>
      <c r="H121" s="16"/>
      <c r="I121" s="16">
        <v>18523</v>
      </c>
      <c r="J121" s="16"/>
      <c r="K121" s="16">
        <v>2928</v>
      </c>
      <c r="L121" s="16"/>
      <c r="M121" s="16">
        <v>8784</v>
      </c>
      <c r="N121" s="16"/>
      <c r="O121" s="16">
        <v>0</v>
      </c>
      <c r="P121" s="16"/>
      <c r="Q121" s="16"/>
      <c r="R121" s="16"/>
      <c r="S121" s="16"/>
    </row>
    <row r="122" spans="1:19" s="19" customFormat="1" ht="13.5" customHeight="1">
      <c r="A122" s="16" t="s">
        <v>71</v>
      </c>
      <c r="B122" s="17" t="s">
        <v>9</v>
      </c>
      <c r="C122" s="16">
        <f>SUM(E122:O122)</f>
        <v>131</v>
      </c>
      <c r="D122" s="16"/>
      <c r="E122" s="16">
        <v>0</v>
      </c>
      <c r="F122" s="16"/>
      <c r="G122" s="16">
        <v>0</v>
      </c>
      <c r="H122" s="16"/>
      <c r="I122" s="16">
        <v>0</v>
      </c>
      <c r="J122" s="16"/>
      <c r="K122" s="16">
        <v>0</v>
      </c>
      <c r="L122" s="16"/>
      <c r="M122" s="16">
        <v>131</v>
      </c>
      <c r="N122" s="16"/>
      <c r="O122" s="16">
        <v>0</v>
      </c>
      <c r="P122" s="16"/>
      <c r="Q122" s="16"/>
      <c r="R122" s="16"/>
      <c r="S122" s="16"/>
    </row>
    <row r="123" spans="1:19" s="19" customFormat="1" ht="13.5" customHeight="1">
      <c r="A123" s="16" t="s">
        <v>72</v>
      </c>
      <c r="B123" s="17" t="s">
        <v>9</v>
      </c>
      <c r="C123" s="16">
        <f>SUM(E123:O123)</f>
        <v>552439</v>
      </c>
      <c r="D123" s="16"/>
      <c r="E123" s="16">
        <v>291840</v>
      </c>
      <c r="F123" s="16"/>
      <c r="G123" s="16">
        <v>148673</v>
      </c>
      <c r="H123" s="16"/>
      <c r="I123" s="16">
        <v>60571</v>
      </c>
      <c r="J123" s="16"/>
      <c r="K123" s="16">
        <v>0</v>
      </c>
      <c r="L123" s="16"/>
      <c r="M123" s="16">
        <v>51355</v>
      </c>
      <c r="N123" s="16"/>
      <c r="O123" s="16">
        <v>0</v>
      </c>
      <c r="P123" s="16"/>
      <c r="Q123" s="16"/>
      <c r="R123" s="16"/>
      <c r="S123" s="16"/>
    </row>
    <row r="124" spans="1:19" s="19" customFormat="1" ht="13.5" customHeight="1">
      <c r="A124" s="16" t="s">
        <v>73</v>
      </c>
      <c r="B124" s="17" t="s">
        <v>9</v>
      </c>
      <c r="C124" s="16">
        <f>SUM(E124:O124)</f>
        <v>5559</v>
      </c>
      <c r="D124" s="16"/>
      <c r="E124" s="16">
        <v>0</v>
      </c>
      <c r="F124" s="16"/>
      <c r="G124" s="16">
        <v>0</v>
      </c>
      <c r="H124" s="16"/>
      <c r="I124" s="16">
        <v>0</v>
      </c>
      <c r="J124" s="16"/>
      <c r="K124" s="16">
        <v>0</v>
      </c>
      <c r="L124" s="16"/>
      <c r="M124" s="16">
        <v>5559</v>
      </c>
      <c r="N124" s="16"/>
      <c r="O124" s="16">
        <v>0</v>
      </c>
      <c r="P124" s="16"/>
      <c r="Q124" s="16"/>
      <c r="R124" s="16"/>
      <c r="S124" s="16"/>
    </row>
    <row r="125" spans="1:19" s="19" customFormat="1" ht="13.5" customHeight="1">
      <c r="A125" s="16" t="s">
        <v>74</v>
      </c>
      <c r="B125" s="17" t="s">
        <v>9</v>
      </c>
      <c r="C125" s="21">
        <f>SUM(E125:O125)</f>
        <v>639679</v>
      </c>
      <c r="D125" s="16"/>
      <c r="E125" s="21">
        <v>81330</v>
      </c>
      <c r="F125" s="16"/>
      <c r="G125" s="21">
        <v>93529</v>
      </c>
      <c r="H125" s="16"/>
      <c r="I125" s="21">
        <v>24399</v>
      </c>
      <c r="J125" s="16"/>
      <c r="K125" s="21">
        <v>0</v>
      </c>
      <c r="L125" s="16"/>
      <c r="M125" s="21">
        <v>440421</v>
      </c>
      <c r="N125" s="16"/>
      <c r="O125" s="21">
        <v>0</v>
      </c>
      <c r="P125" s="16"/>
      <c r="Q125" s="16"/>
      <c r="R125" s="16"/>
      <c r="S125" s="16"/>
    </row>
    <row r="126" spans="1:19" s="19" customFormat="1" ht="13.5" customHeight="1">
      <c r="A126" s="16"/>
      <c r="B126" s="17"/>
      <c r="C126" s="20"/>
      <c r="D126" s="16"/>
      <c r="E126" s="20"/>
      <c r="F126" s="16"/>
      <c r="G126" s="20"/>
      <c r="H126" s="16"/>
      <c r="I126" s="20"/>
      <c r="J126" s="16"/>
      <c r="K126" s="20"/>
      <c r="L126" s="16"/>
      <c r="M126" s="20"/>
      <c r="N126" s="16"/>
      <c r="O126" s="20"/>
      <c r="P126" s="16"/>
      <c r="Q126" s="16"/>
      <c r="R126" s="16"/>
      <c r="S126" s="16"/>
    </row>
    <row r="127" spans="1:19" s="19" customFormat="1" ht="13.5" customHeight="1">
      <c r="A127" s="16" t="s">
        <v>75</v>
      </c>
      <c r="B127" s="17" t="s">
        <v>9</v>
      </c>
      <c r="C127" s="18">
        <f>SUM(E127:O127)</f>
        <v>1302631</v>
      </c>
      <c r="D127" s="16"/>
      <c r="E127" s="18">
        <f>SUM(E121:E125)</f>
        <v>447758</v>
      </c>
      <c r="F127" s="16"/>
      <c r="G127" s="18">
        <f>SUM(G121:G125)</f>
        <v>242202</v>
      </c>
      <c r="H127" s="16"/>
      <c r="I127" s="18">
        <f>SUM(I121:I125)</f>
        <v>103493</v>
      </c>
      <c r="J127" s="16"/>
      <c r="K127" s="18">
        <f>SUM(K121:K125)</f>
        <v>2928</v>
      </c>
      <c r="L127" s="16"/>
      <c r="M127" s="18">
        <f>SUM(M121:M125)</f>
        <v>506250</v>
      </c>
      <c r="N127" s="16"/>
      <c r="O127" s="18">
        <f>SUM(O121:O125)</f>
        <v>0</v>
      </c>
      <c r="P127" s="16"/>
      <c r="Q127" s="16"/>
      <c r="R127" s="16"/>
      <c r="S127" s="16"/>
    </row>
    <row r="128" spans="1:19" s="19" customFormat="1" ht="13.5" customHeight="1">
      <c r="A128" s="16"/>
      <c r="B128" s="17" t="s">
        <v>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s="19" customFormat="1" ht="13.5" customHeight="1">
      <c r="A129" s="16" t="s">
        <v>12</v>
      </c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s="19" customFormat="1" ht="13.5" customHeight="1">
      <c r="A130" s="19" t="s">
        <v>107</v>
      </c>
      <c r="B130" s="17" t="s">
        <v>9</v>
      </c>
      <c r="C130" s="18">
        <f>SUM(E130:O130)</f>
        <v>75103</v>
      </c>
      <c r="D130" s="16"/>
      <c r="E130" s="18">
        <v>46523</v>
      </c>
      <c r="F130" s="16"/>
      <c r="G130" s="18">
        <v>3822</v>
      </c>
      <c r="H130" s="16"/>
      <c r="I130" s="18">
        <v>12045</v>
      </c>
      <c r="J130" s="16"/>
      <c r="K130" s="18">
        <v>0</v>
      </c>
      <c r="L130" s="16"/>
      <c r="M130" s="18">
        <v>12713</v>
      </c>
      <c r="N130" s="16"/>
      <c r="O130" s="18">
        <v>0</v>
      </c>
      <c r="P130" s="16"/>
      <c r="Q130" s="16"/>
      <c r="R130" s="16"/>
      <c r="S130" s="16"/>
    </row>
    <row r="131" spans="1:19" s="19" customFormat="1" ht="13.5" customHeight="1">
      <c r="A131" s="16"/>
      <c r="B131" s="17" t="s">
        <v>9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s="19" customFormat="1" ht="13.5" customHeight="1">
      <c r="A132" s="16" t="s">
        <v>76</v>
      </c>
      <c r="B132" s="17" t="s">
        <v>9</v>
      </c>
      <c r="C132" s="18">
        <f>SUM(E132:O132)</f>
        <v>1377734</v>
      </c>
      <c r="D132" s="16"/>
      <c r="E132" s="18">
        <f>E127+E130</f>
        <v>494281</v>
      </c>
      <c r="F132" s="16"/>
      <c r="G132" s="18">
        <f>G127+G130</f>
        <v>246024</v>
      </c>
      <c r="H132" s="16"/>
      <c r="I132" s="18">
        <f>I127+I130</f>
        <v>115538</v>
      </c>
      <c r="J132" s="16"/>
      <c r="K132" s="18">
        <f>K127+K130</f>
        <v>2928</v>
      </c>
      <c r="L132" s="16"/>
      <c r="M132" s="18">
        <f>M127+M130</f>
        <v>518963</v>
      </c>
      <c r="N132" s="16"/>
      <c r="O132" s="18">
        <f>O127+O130</f>
        <v>0</v>
      </c>
      <c r="P132" s="16"/>
      <c r="Q132" s="16"/>
      <c r="R132" s="16"/>
      <c r="S132" s="16"/>
    </row>
    <row r="133" spans="1:19" s="19" customFormat="1" ht="13.5" customHeight="1">
      <c r="A133" s="16"/>
      <c r="B133" s="17" t="s">
        <v>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s="19" customFormat="1" ht="13.5" customHeight="1">
      <c r="A134" s="16" t="s">
        <v>17</v>
      </c>
      <c r="B134" s="17" t="s">
        <v>9</v>
      </c>
      <c r="C134" s="16"/>
      <c r="D134" s="16"/>
      <c r="E134" s="16" t="s">
        <v>9</v>
      </c>
      <c r="F134" s="16" t="s">
        <v>9</v>
      </c>
      <c r="G134" s="16" t="s">
        <v>9</v>
      </c>
      <c r="H134" s="16" t="s">
        <v>9</v>
      </c>
      <c r="I134" s="16" t="s">
        <v>9</v>
      </c>
      <c r="J134" s="16" t="s">
        <v>9</v>
      </c>
      <c r="K134" s="16" t="s">
        <v>9</v>
      </c>
      <c r="L134" s="16" t="s">
        <v>9</v>
      </c>
      <c r="M134" s="16" t="s">
        <v>9</v>
      </c>
      <c r="N134" s="16" t="s">
        <v>9</v>
      </c>
      <c r="O134" s="16" t="s">
        <v>9</v>
      </c>
      <c r="P134" s="16"/>
      <c r="Q134" s="16"/>
      <c r="R134" s="16"/>
      <c r="S134" s="16"/>
    </row>
    <row r="135" spans="1:19" s="19" customFormat="1" ht="13.5" customHeight="1">
      <c r="A135" s="16" t="s">
        <v>77</v>
      </c>
      <c r="B135" s="17" t="s">
        <v>9</v>
      </c>
      <c r="C135" s="16">
        <f>SUM(E135:O135)</f>
        <v>522552</v>
      </c>
      <c r="D135" s="16"/>
      <c r="E135" s="16">
        <v>394481</v>
      </c>
      <c r="F135" s="16"/>
      <c r="G135" s="16">
        <v>11368</v>
      </c>
      <c r="H135" s="16"/>
      <c r="I135" s="16">
        <v>100098</v>
      </c>
      <c r="J135" s="16"/>
      <c r="K135" s="16">
        <v>0</v>
      </c>
      <c r="L135" s="16"/>
      <c r="M135" s="16">
        <f>16610-5</f>
        <v>16605</v>
      </c>
      <c r="N135" s="16"/>
      <c r="O135" s="16">
        <v>0</v>
      </c>
      <c r="P135" s="16"/>
      <c r="Q135" s="16"/>
      <c r="R135" s="16"/>
      <c r="S135" s="16"/>
    </row>
    <row r="136" spans="1:19" s="19" customFormat="1" ht="13.5" customHeight="1">
      <c r="A136" s="16" t="s">
        <v>78</v>
      </c>
      <c r="B136" s="17" t="s">
        <v>9</v>
      </c>
      <c r="C136" s="16">
        <f>SUM(E136:O136)</f>
        <v>983744</v>
      </c>
      <c r="D136" s="16"/>
      <c r="E136" s="16">
        <v>65863</v>
      </c>
      <c r="F136" s="16"/>
      <c r="G136" s="16">
        <v>231494</v>
      </c>
      <c r="H136" s="16"/>
      <c r="I136" s="16">
        <v>45440</v>
      </c>
      <c r="J136" s="16"/>
      <c r="K136" s="16">
        <v>3346</v>
      </c>
      <c r="L136" s="16"/>
      <c r="M136" s="16">
        <v>632585</v>
      </c>
      <c r="N136" s="16"/>
      <c r="O136" s="16">
        <v>5016</v>
      </c>
      <c r="P136" s="16"/>
      <c r="Q136" s="16"/>
      <c r="R136" s="16"/>
      <c r="S136" s="16"/>
    </row>
    <row r="137" spans="1:19" s="19" customFormat="1" ht="13.5" customHeight="1">
      <c r="A137" s="16" t="s">
        <v>92</v>
      </c>
      <c r="B137" s="17" t="s">
        <v>9</v>
      </c>
      <c r="C137" s="16">
        <f>SUM(E137:O137)</f>
        <v>287689</v>
      </c>
      <c r="D137" s="16"/>
      <c r="E137" s="16">
        <v>0</v>
      </c>
      <c r="F137" s="16"/>
      <c r="G137" s="16">
        <v>18316</v>
      </c>
      <c r="H137" s="16"/>
      <c r="I137" s="16">
        <v>2799</v>
      </c>
      <c r="J137" s="16"/>
      <c r="K137" s="16">
        <v>0</v>
      </c>
      <c r="L137" s="16"/>
      <c r="M137" s="16">
        <v>266574</v>
      </c>
      <c r="N137" s="16"/>
      <c r="O137" s="16">
        <v>0</v>
      </c>
      <c r="P137" s="16"/>
      <c r="Q137" s="16"/>
      <c r="R137" s="16"/>
      <c r="S137" s="16"/>
    </row>
    <row r="138" spans="1:19" s="19" customFormat="1" ht="13.5" customHeight="1">
      <c r="A138" s="16" t="s">
        <v>79</v>
      </c>
      <c r="B138" s="17" t="s">
        <v>9</v>
      </c>
      <c r="C138" s="16">
        <f aca="true" t="shared" si="4" ref="C138:C144">SUM(E138:O138)</f>
        <v>348181</v>
      </c>
      <c r="D138" s="16"/>
      <c r="E138" s="16">
        <v>56779</v>
      </c>
      <c r="F138" s="16"/>
      <c r="G138" s="16">
        <v>196583</v>
      </c>
      <c r="H138" s="16"/>
      <c r="I138" s="16">
        <v>38717</v>
      </c>
      <c r="J138" s="16"/>
      <c r="K138" s="16">
        <v>0</v>
      </c>
      <c r="L138" s="16"/>
      <c r="M138" s="16">
        <v>56102</v>
      </c>
      <c r="N138" s="16"/>
      <c r="O138" s="16">
        <v>0</v>
      </c>
      <c r="P138" s="16"/>
      <c r="Q138" s="16"/>
      <c r="R138" s="16"/>
      <c r="S138" s="16"/>
    </row>
    <row r="139" spans="1:19" s="19" customFormat="1" ht="13.5" customHeight="1">
      <c r="A139" s="16" t="s">
        <v>93</v>
      </c>
      <c r="B139" s="17" t="s">
        <v>9</v>
      </c>
      <c r="C139" s="16">
        <f t="shared" si="4"/>
        <v>173832</v>
      </c>
      <c r="D139" s="16"/>
      <c r="E139" s="16">
        <v>0</v>
      </c>
      <c r="F139" s="16"/>
      <c r="G139" s="16">
        <v>0</v>
      </c>
      <c r="H139" s="16"/>
      <c r="I139" s="16">
        <v>0</v>
      </c>
      <c r="J139" s="16"/>
      <c r="K139" s="16">
        <v>0</v>
      </c>
      <c r="L139" s="16"/>
      <c r="M139" s="16">
        <v>173832</v>
      </c>
      <c r="N139" s="16"/>
      <c r="O139" s="16">
        <v>0</v>
      </c>
      <c r="P139" s="16"/>
      <c r="Q139" s="16"/>
      <c r="R139" s="16"/>
      <c r="S139" s="16"/>
    </row>
    <row r="140" spans="1:19" s="19" customFormat="1" ht="13.5" customHeight="1">
      <c r="A140" s="16" t="s">
        <v>80</v>
      </c>
      <c r="B140" s="17"/>
      <c r="C140" s="16">
        <f t="shared" si="4"/>
        <v>100</v>
      </c>
      <c r="D140" s="16"/>
      <c r="E140" s="16">
        <v>0</v>
      </c>
      <c r="F140" s="16"/>
      <c r="G140" s="16">
        <v>0</v>
      </c>
      <c r="H140" s="16"/>
      <c r="I140" s="16">
        <v>0</v>
      </c>
      <c r="J140" s="16"/>
      <c r="K140" s="16">
        <v>0</v>
      </c>
      <c r="L140" s="16"/>
      <c r="M140" s="16">
        <v>100</v>
      </c>
      <c r="N140" s="16"/>
      <c r="O140" s="16">
        <v>0</v>
      </c>
      <c r="P140" s="16"/>
      <c r="Q140" s="16"/>
      <c r="R140" s="16"/>
      <c r="S140" s="16"/>
    </row>
    <row r="141" spans="1:19" s="19" customFormat="1" ht="13.5" customHeight="1">
      <c r="A141" s="16" t="s">
        <v>81</v>
      </c>
      <c r="B141" s="17" t="s">
        <v>9</v>
      </c>
      <c r="C141" s="16">
        <f t="shared" si="4"/>
        <v>267076</v>
      </c>
      <c r="D141" s="16"/>
      <c r="E141" s="16">
        <v>61800</v>
      </c>
      <c r="F141" s="16"/>
      <c r="G141" s="16">
        <v>163401</v>
      </c>
      <c r="H141" s="16"/>
      <c r="I141" s="16">
        <v>34932</v>
      </c>
      <c r="J141" s="16"/>
      <c r="K141" s="16">
        <v>0</v>
      </c>
      <c r="L141" s="16"/>
      <c r="M141" s="16">
        <v>6943</v>
      </c>
      <c r="N141" s="16"/>
      <c r="O141" s="16">
        <v>0</v>
      </c>
      <c r="P141" s="16"/>
      <c r="Q141" s="16"/>
      <c r="R141" s="16"/>
      <c r="S141" s="16"/>
    </row>
    <row r="142" spans="1:19" s="19" customFormat="1" ht="13.5" customHeight="1">
      <c r="A142" s="16" t="s">
        <v>82</v>
      </c>
      <c r="B142" s="17" t="s">
        <v>9</v>
      </c>
      <c r="C142" s="16">
        <f t="shared" si="4"/>
        <v>1458956</v>
      </c>
      <c r="D142" s="16"/>
      <c r="E142" s="20">
        <v>0</v>
      </c>
      <c r="F142" s="16"/>
      <c r="G142" s="20">
        <v>0</v>
      </c>
      <c r="H142" s="16"/>
      <c r="I142" s="20">
        <v>0</v>
      </c>
      <c r="J142" s="16"/>
      <c r="K142" s="20">
        <v>0</v>
      </c>
      <c r="L142" s="16"/>
      <c r="M142" s="20">
        <v>1458956</v>
      </c>
      <c r="N142" s="16"/>
      <c r="O142" s="20">
        <v>0</v>
      </c>
      <c r="P142" s="16"/>
      <c r="Q142" s="16"/>
      <c r="R142" s="16"/>
      <c r="S142" s="16"/>
    </row>
    <row r="143" spans="1:19" s="19" customFormat="1" ht="13.5" customHeight="1">
      <c r="A143" s="16"/>
      <c r="B143" s="17"/>
      <c r="C143" s="24"/>
      <c r="D143" s="16"/>
      <c r="E143" s="24"/>
      <c r="F143" s="16"/>
      <c r="G143" s="24"/>
      <c r="H143" s="16"/>
      <c r="I143" s="24"/>
      <c r="J143" s="16"/>
      <c r="K143" s="24"/>
      <c r="L143" s="16"/>
      <c r="M143" s="24"/>
      <c r="N143" s="16"/>
      <c r="O143" s="24"/>
      <c r="P143" s="16"/>
      <c r="Q143" s="16"/>
      <c r="R143" s="16"/>
      <c r="S143" s="16"/>
    </row>
    <row r="144" spans="1:19" s="19" customFormat="1" ht="13.5" customHeight="1">
      <c r="A144" s="16" t="s">
        <v>83</v>
      </c>
      <c r="B144" s="17" t="s">
        <v>9</v>
      </c>
      <c r="C144" s="18">
        <f t="shared" si="4"/>
        <v>4042130</v>
      </c>
      <c r="D144" s="16"/>
      <c r="E144" s="18">
        <f>SUM(E135:E142)</f>
        <v>578923</v>
      </c>
      <c r="F144" s="16"/>
      <c r="G144" s="18">
        <f>SUM(G135:G142)</f>
        <v>621162</v>
      </c>
      <c r="H144" s="16"/>
      <c r="I144" s="18">
        <f>SUM(I135:I142)</f>
        <v>221986</v>
      </c>
      <c r="J144" s="16"/>
      <c r="K144" s="18">
        <f>SUM(K135:K142)</f>
        <v>3346</v>
      </c>
      <c r="L144" s="16"/>
      <c r="M144" s="18">
        <f>SUM(M135:M142)</f>
        <v>2611697</v>
      </c>
      <c r="N144" s="16"/>
      <c r="O144" s="18">
        <f>SUM(O135:O142)</f>
        <v>5016</v>
      </c>
      <c r="P144" s="16"/>
      <c r="Q144" s="16"/>
      <c r="R144" s="16"/>
      <c r="S144" s="16"/>
    </row>
    <row r="145" spans="1:19" s="19" customFormat="1" ht="13.5" customHeight="1">
      <c r="A145" s="16"/>
      <c r="B145" s="17" t="s">
        <v>9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s="19" customFormat="1" ht="13.5" customHeight="1">
      <c r="A146" s="16" t="s">
        <v>95</v>
      </c>
      <c r="B146" s="17" t="s">
        <v>9</v>
      </c>
      <c r="C146" s="18">
        <f>SUM(E146:O146)</f>
        <v>14546452</v>
      </c>
      <c r="D146" s="16"/>
      <c r="E146" s="18">
        <f>SUM(E144+E132+E118+E85+E80)</f>
        <v>7200319</v>
      </c>
      <c r="F146" s="16"/>
      <c r="G146" s="18">
        <f>SUM(G144+G132+G118+G85+G80)</f>
        <v>1898582</v>
      </c>
      <c r="H146" s="16"/>
      <c r="I146" s="18">
        <f>SUM(I144+I132+I118+I85+I80)</f>
        <v>1574912</v>
      </c>
      <c r="J146" s="16"/>
      <c r="K146" s="18">
        <f>SUM(K144+K132+K118+K85+K80)</f>
        <v>127836</v>
      </c>
      <c r="L146" s="16"/>
      <c r="M146" s="18">
        <f>SUM(M144+M132+M118+M85+M80)</f>
        <v>3702332</v>
      </c>
      <c r="N146" s="16"/>
      <c r="O146" s="18">
        <f>SUM(O144+O132+O118+O85+O80)</f>
        <v>42471</v>
      </c>
      <c r="P146" s="16"/>
      <c r="Q146" s="16"/>
      <c r="R146" s="16"/>
      <c r="S146" s="16"/>
    </row>
    <row r="147" spans="1:19" s="19" customFormat="1" ht="13.5" customHeight="1">
      <c r="A147" s="16"/>
      <c r="B147" s="17" t="s">
        <v>9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s="19" customFormat="1" ht="13.5" customHeight="1" thickBot="1">
      <c r="A148" s="19" t="s">
        <v>123</v>
      </c>
      <c r="B148" s="17" t="s">
        <v>9</v>
      </c>
      <c r="C148" s="27">
        <f>SUM(E148:O148)</f>
        <v>14546452</v>
      </c>
      <c r="D148" s="16"/>
      <c r="E148" s="27">
        <f>E146</f>
        <v>7200319</v>
      </c>
      <c r="F148" s="16" t="s">
        <v>10</v>
      </c>
      <c r="G148" s="27">
        <f>G146</f>
        <v>1898582</v>
      </c>
      <c r="H148" s="16"/>
      <c r="I148" s="27">
        <f>I146</f>
        <v>1574912</v>
      </c>
      <c r="J148" s="16"/>
      <c r="K148" s="27">
        <f>K146</f>
        <v>127836</v>
      </c>
      <c r="L148" s="16"/>
      <c r="M148" s="27">
        <f>M146</f>
        <v>3702332</v>
      </c>
      <c r="N148" s="16"/>
      <c r="O148" s="27">
        <f>O146</f>
        <v>42471</v>
      </c>
      <c r="P148" s="16"/>
      <c r="Q148" s="16"/>
      <c r="R148" s="16"/>
      <c r="S148" s="16"/>
    </row>
    <row r="149" spans="2:19" s="3" customFormat="1" ht="13.5" customHeight="1" thickTop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6:19" s="3" customFormat="1" ht="13.5" customHeight="1">
      <c r="P150" s="2"/>
      <c r="Q150" s="2"/>
      <c r="R150" s="2"/>
      <c r="S150" s="2"/>
    </row>
    <row r="151" spans="16:19" s="3" customFormat="1" ht="13.5" customHeight="1">
      <c r="P151" s="2"/>
      <c r="Q151" s="2"/>
      <c r="R151" s="2"/>
      <c r="S151" s="2"/>
    </row>
    <row r="152" spans="16:19" s="3" customFormat="1" ht="13.5" customHeight="1">
      <c r="P152" s="2"/>
      <c r="Q152" s="2"/>
      <c r="R152" s="2"/>
      <c r="S152" s="2"/>
    </row>
    <row r="153" spans="16:19" s="3" customFormat="1" ht="13.5" customHeight="1">
      <c r="P153" s="2"/>
      <c r="Q153" s="2"/>
      <c r="R153" s="2"/>
      <c r="S153" s="2"/>
    </row>
    <row r="154" spans="16:19" s="3" customFormat="1" ht="13.5" customHeight="1">
      <c r="P154" s="2"/>
      <c r="Q154" s="2"/>
      <c r="R154" s="2"/>
      <c r="S154" s="2"/>
    </row>
    <row r="155" spans="16:19" s="3" customFormat="1" ht="13.5" customHeight="1">
      <c r="P155" s="2"/>
      <c r="Q155" s="2"/>
      <c r="R155" s="2"/>
      <c r="S155" s="2"/>
    </row>
    <row r="156" spans="16:19" s="3" customFormat="1" ht="13.5" customHeight="1">
      <c r="P156" s="2"/>
      <c r="Q156" s="2"/>
      <c r="R156" s="2"/>
      <c r="S156" s="2"/>
    </row>
    <row r="157" spans="16:19" s="3" customFormat="1" ht="13.5" customHeight="1">
      <c r="P157" s="2"/>
      <c r="Q157" s="2"/>
      <c r="R157" s="2"/>
      <c r="S157" s="2"/>
    </row>
    <row r="158" spans="16:19" s="3" customFormat="1" ht="13.5" customHeight="1">
      <c r="P158" s="2"/>
      <c r="Q158" s="2"/>
      <c r="R158" s="2"/>
      <c r="S158" s="2"/>
    </row>
    <row r="159" spans="16:19" s="3" customFormat="1" ht="13.5" customHeight="1">
      <c r="P159" s="2"/>
      <c r="Q159" s="2"/>
      <c r="R159" s="2"/>
      <c r="S159" s="2"/>
    </row>
    <row r="160" spans="16:19" s="3" customFormat="1" ht="13.5" customHeight="1">
      <c r="P160" s="2"/>
      <c r="Q160" s="2"/>
      <c r="R160" s="2"/>
      <c r="S160" s="2"/>
    </row>
    <row r="161" spans="1:19" s="3" customFormat="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 t="s">
        <v>10</v>
      </c>
      <c r="Q161" s="2"/>
      <c r="R161" s="2"/>
      <c r="S161" s="2"/>
    </row>
    <row r="162" spans="1:19" s="3" customFormat="1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</row>
  </sheetData>
  <sheetProtection/>
  <mergeCells count="5">
    <mergeCell ref="A1:A8"/>
    <mergeCell ref="C4:O4"/>
    <mergeCell ref="C5:O5"/>
    <mergeCell ref="C6:O6"/>
    <mergeCell ref="C3:O3"/>
  </mergeCells>
  <conditionalFormatting sqref="A12:IV148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horizontalDpi="600" verticalDpi="600" orientation="landscape" scale="99" r:id="rId2"/>
  <headerFooter alignWithMargins="0">
    <oddFooter>&amp;R&amp;"Goudy Old Style,Regular"&amp;10Page &amp;P of &amp;N</oddFooter>
  </headerFooter>
  <rowBreaks count="2" manualBreakCount="2">
    <brk id="45" max="14" man="1"/>
    <brk id="8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2010-09-28T16:13:16Z</cp:lastPrinted>
  <dcterms:modified xsi:type="dcterms:W3CDTF">2010-10-07T18:53:00Z</dcterms:modified>
  <cp:category/>
  <cp:version/>
  <cp:contentType/>
  <cp:contentStatus/>
</cp:coreProperties>
</file>